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5" yWindow="-45" windowWidth="23130" windowHeight="12675" tabRatio="902" activeTab="1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8" r:id="rId7"/>
    <sheet name="Opis_efektów_inż" sheetId="9" r:id="rId8"/>
  </sheets>
  <definedNames>
    <definedName name="_GoBack" localSheetId="3">Umiejętności!$C$23</definedName>
    <definedName name="_lec1">"#ref!"</definedName>
    <definedName name="_lec1_8">"#ref!"</definedName>
    <definedName name="_lec1_9">"#ref!"</definedName>
    <definedName name="_lec2">"#ref!"</definedName>
    <definedName name="_lec2_8">"#ref!"</definedName>
    <definedName name="_lec2_9">"#ref!"</definedName>
    <definedName name="_lec3">"#ref!"</definedName>
    <definedName name="_lec3_8">"#ref!"</definedName>
    <definedName name="_lec3_9">"#ref!"</definedName>
    <definedName name="_lec4">"#ref!"</definedName>
    <definedName name="_lec4_8">"#ref!"</definedName>
    <definedName name="_lec5">"#ref!"</definedName>
    <definedName name="_lec5_8">"#ref!"</definedName>
    <definedName name="_lec6">"#ref!"</definedName>
    <definedName name="_lec6_8">"#ref!"</definedName>
    <definedName name="_lec7">"#ref!"</definedName>
    <definedName name="_lec7_8">"#ref!"</definedName>
    <definedName name="_lec8">"#ref!"</definedName>
    <definedName name="_lec8_8">"#ref!"</definedName>
    <definedName name="_rok1">Stac!$J$40</definedName>
    <definedName name="_rok1_8">#N/A</definedName>
    <definedName name="_rok1_9">#N/A</definedName>
    <definedName name="_rok2">#N/A</definedName>
    <definedName name="_rok2_8">#N/A</definedName>
    <definedName name="_rok2_9">#N/A</definedName>
    <definedName name="_rok3">#N/A</definedName>
    <definedName name="_rok3_8">#N/A</definedName>
    <definedName name="_rok3_9">#N/A</definedName>
    <definedName name="_rok4">Stac!$J$51</definedName>
    <definedName name="_rok4_8">#N/A</definedName>
    <definedName name="_rok4_9">#N/A</definedName>
    <definedName name="_sem1">Stac!$I$24</definedName>
    <definedName name="_sem2">Stac!$I$39</definedName>
    <definedName name="_sem3">Stac!$I$49</definedName>
    <definedName name="_sem4">#N/A</definedName>
    <definedName name="_sem5">#N/A</definedName>
    <definedName name="_sem6">#N/A</definedName>
    <definedName name="_sem7">Stac!$I$51</definedName>
    <definedName name="_wyk1">Stac!$E$24</definedName>
    <definedName name="_wyk1_8">#N/A</definedName>
    <definedName name="_wyk1_9">#N/A</definedName>
    <definedName name="_wyk2">Stac!$E$39</definedName>
    <definedName name="_wyk2_8">#N/A</definedName>
    <definedName name="_wyk2_9">#N/A</definedName>
    <definedName name="_wyk3">Stac!$E$49</definedName>
    <definedName name="_wyk3_8">#N/A</definedName>
    <definedName name="_wyk3_9">#N/A</definedName>
    <definedName name="_wyk4">#N/A</definedName>
    <definedName name="_wyk4_8">#N/A</definedName>
    <definedName name="_wyk4_9">#N/A</definedName>
    <definedName name="_wyk5">#N/A</definedName>
    <definedName name="_wyk5_8">#N/A</definedName>
    <definedName name="_wyk5_9">#N/A</definedName>
    <definedName name="_wyk6">#N/A</definedName>
    <definedName name="_wyk6_8">#N/A</definedName>
    <definedName name="_wyk6_9">#N/A</definedName>
    <definedName name="_wyk7">Stac!$E$51</definedName>
    <definedName name="_wyk7_8">#N/A</definedName>
    <definedName name="_wyk7_9">#N/A</definedName>
    <definedName name="all">Stac!$D$55</definedName>
    <definedName name="all_8">#N/A</definedName>
    <definedName name="all_9">#N/A</definedName>
    <definedName name="_xlnm.Print_Area" localSheetId="0">Stac!$B$1:$T$69</definedName>
    <definedName name="_xlnm.Print_Area" localSheetId="1">Tabela_efektów!$A$1:$BB$45</definedName>
    <definedName name="razem1">"#ref!"</definedName>
    <definedName name="razem1_8">"#ref!"</definedName>
    <definedName name="razem1_9">"#ref!"</definedName>
    <definedName name="razem2">"#ref!"</definedName>
    <definedName name="razem2_8">"#ref!"</definedName>
    <definedName name="razem2_9">"#ref!"</definedName>
    <definedName name="razem3">"#ref!"</definedName>
    <definedName name="razem3_8">"#ref!"</definedName>
    <definedName name="razem3_9">"#ref!"</definedName>
    <definedName name="razem4">"#ref!"</definedName>
    <definedName name="razem4_8">"#ref!"</definedName>
    <definedName name="razem5">"#ref!"</definedName>
    <definedName name="razem5_8">"#ref!"</definedName>
    <definedName name="razem6">"#ref!"</definedName>
    <definedName name="razem6_8">"#ref!"</definedName>
    <definedName name="razem7">"#ref!"</definedName>
    <definedName name="razem7_8">"#ref!"</definedName>
    <definedName name="razem8">"#ref!"</definedName>
    <definedName name="razem8_8">"#ref!"</definedName>
    <definedName name="semi1">"#ref!"</definedName>
    <definedName name="semi1_8">"#ref!"</definedName>
    <definedName name="semi2">"#ref!"</definedName>
    <definedName name="semi2_8">"#ref!"</definedName>
    <definedName name="semi3">"#ref!"</definedName>
    <definedName name="semi3_8">"#ref!"</definedName>
    <definedName name="semi4">"#ref!"</definedName>
    <definedName name="semi4_8">"#ref!"</definedName>
    <definedName name="semi5">"#ref!"</definedName>
    <definedName name="semi5_8">"#ref!"</definedName>
    <definedName name="semi6">"#ref!"</definedName>
    <definedName name="semi6_8">"#ref!"</definedName>
    <definedName name="semi7">"#ref!"</definedName>
    <definedName name="semi7_8">"#ref!"</definedName>
    <definedName name="semi8">"#ref!"</definedName>
    <definedName name="semi8_8">"#ref!"</definedName>
    <definedName name="suma1">Stac!$E$25</definedName>
    <definedName name="suma2">Stac!$E$40</definedName>
    <definedName name="suma3">Stac!$E$50</definedName>
    <definedName name="suma4">#N/A</definedName>
    <definedName name="suma5">#N/A</definedName>
    <definedName name="suma6">#N/A</definedName>
    <definedName name="suma7">Stac!$E$52</definedName>
    <definedName name="year1">"#ref!"</definedName>
    <definedName name="year1_8">"#ref!"</definedName>
    <definedName name="year1_9">"#ref!"</definedName>
    <definedName name="year2">"#ref!"</definedName>
    <definedName name="year2_8">"#ref!"</definedName>
    <definedName name="year2_9">"#ref!"</definedName>
    <definedName name="year3">"#ref!"</definedName>
    <definedName name="year3_8">"#ref!"</definedName>
    <definedName name="year3_9">"#ref!"</definedName>
    <definedName name="year4">"#ref!"</definedName>
    <definedName name="year4_8">"#ref!"</definedName>
    <definedName name="Z_94A1F9DC_A3E4_41B7_B4B1_70A52F79F098_.wvu.Rows_8">#N/A</definedName>
    <definedName name="Z_BD4361DE_3A95_4EB2_ACF0_F94A8802FD08_.wvu.Rows_8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8"/>
  <c r="B36"/>
  <c r="B37"/>
  <c r="B38"/>
  <c r="B30"/>
  <c r="B31"/>
  <c r="B32"/>
  <c r="B33"/>
  <c r="B34"/>
  <c r="B29"/>
  <c r="B9" i="2" l="1"/>
  <c r="D65" i="1"/>
  <c r="D63"/>
  <c r="D64" s="1"/>
  <c r="D62"/>
  <c r="D60"/>
  <c r="D59"/>
  <c r="D57"/>
  <c r="K50"/>
  <c r="J48"/>
  <c r="I48"/>
  <c r="H48"/>
  <c r="G48"/>
  <c r="F48"/>
  <c r="E48"/>
  <c r="N46"/>
  <c r="M46"/>
  <c r="K46"/>
  <c r="N44"/>
  <c r="N32" s="1"/>
  <c r="M44"/>
  <c r="K44"/>
  <c r="J39"/>
  <c r="I39"/>
  <c r="H39"/>
  <c r="G39"/>
  <c r="F39"/>
  <c r="E39"/>
  <c r="N36"/>
  <c r="M36"/>
  <c r="K36"/>
  <c r="M33"/>
  <c r="K33"/>
  <c r="M32"/>
  <c r="K32"/>
  <c r="K29"/>
  <c r="J24"/>
  <c r="I24"/>
  <c r="I50" s="1"/>
  <c r="H24"/>
  <c r="G24"/>
  <c r="F24"/>
  <c r="E24"/>
  <c r="E50" s="1"/>
  <c r="M20"/>
  <c r="K20"/>
  <c r="N16"/>
  <c r="M16"/>
  <c r="K16"/>
  <c r="K12"/>
  <c r="K9"/>
  <c r="D9"/>
  <c r="K24" l="1"/>
  <c r="H50"/>
  <c r="K39"/>
  <c r="G50"/>
  <c r="F50"/>
  <c r="J50"/>
  <c r="K48"/>
  <c r="E49"/>
  <c r="E40"/>
  <c r="E25"/>
  <c r="J40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A29"/>
  <c r="A19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6"/>
  <c r="A38"/>
  <c r="A35"/>
  <c r="A36"/>
  <c r="A37"/>
  <c r="A39"/>
  <c r="A28"/>
  <c r="A27"/>
  <c r="A26"/>
  <c r="A25"/>
  <c r="A24"/>
  <c r="A23"/>
  <c r="A22"/>
  <c r="A21"/>
  <c r="A20"/>
  <c r="D54" i="1" l="1"/>
  <c r="D56" s="1"/>
  <c r="D61"/>
  <c r="E51"/>
  <c r="AW38" i="2"/>
  <c r="AX38"/>
  <c r="AY38"/>
  <c r="AZ38"/>
  <c r="BA38"/>
  <c r="BB38"/>
  <c r="AW39"/>
  <c r="AX39"/>
  <c r="AY39"/>
  <c r="AZ39"/>
  <c r="BA39"/>
  <c r="BB39"/>
  <c r="AW40"/>
  <c r="AX40"/>
  <c r="AY40"/>
  <c r="AZ40"/>
  <c r="BA40"/>
  <c r="BB40"/>
  <c r="AW41"/>
  <c r="AX41"/>
  <c r="AY41"/>
  <c r="AZ41"/>
  <c r="BA41"/>
  <c r="BB41"/>
  <c r="AX37"/>
  <c r="AY37"/>
  <c r="AZ37"/>
  <c r="BA37"/>
  <c r="BB37"/>
  <c r="AW37"/>
  <c r="AW23"/>
  <c r="AX23"/>
  <c r="AY23"/>
  <c r="AZ23"/>
  <c r="BA23"/>
  <c r="BB23"/>
  <c r="AW24"/>
  <c r="AX24"/>
  <c r="AY24"/>
  <c r="AZ24"/>
  <c r="BA24"/>
  <c r="BB24"/>
  <c r="AW25"/>
  <c r="AX25"/>
  <c r="AY25"/>
  <c r="AZ25"/>
  <c r="BA25"/>
  <c r="BB25"/>
  <c r="AW26"/>
  <c r="AX26"/>
  <c r="AY26"/>
  <c r="AZ26"/>
  <c r="BA26"/>
  <c r="BB26"/>
  <c r="AW27"/>
  <c r="AX27"/>
  <c r="AY27"/>
  <c r="AZ27"/>
  <c r="BA27"/>
  <c r="BB27"/>
  <c r="AW28"/>
  <c r="AX28"/>
  <c r="AY28"/>
  <c r="AZ28"/>
  <c r="BA28"/>
  <c r="BB28"/>
  <c r="AW29"/>
  <c r="AX29"/>
  <c r="AY29"/>
  <c r="AZ29"/>
  <c r="BA29"/>
  <c r="BB29"/>
  <c r="AW30"/>
  <c r="AX30"/>
  <c r="AY30"/>
  <c r="AZ30"/>
  <c r="BA30"/>
  <c r="BB30"/>
  <c r="AW31"/>
  <c r="AX31"/>
  <c r="AY31"/>
  <c r="AZ31"/>
  <c r="BA31"/>
  <c r="BB31"/>
  <c r="AW32"/>
  <c r="AX32"/>
  <c r="AY32"/>
  <c r="AZ32"/>
  <c r="BA32"/>
  <c r="BB32"/>
  <c r="AW33"/>
  <c r="AX33"/>
  <c r="AY33"/>
  <c r="AZ33"/>
  <c r="BA33"/>
  <c r="BB33"/>
  <c r="AW34"/>
  <c r="AX34"/>
  <c r="AY34"/>
  <c r="AZ34"/>
  <c r="BA34"/>
  <c r="BB34"/>
  <c r="AW35"/>
  <c r="AX35"/>
  <c r="AY35"/>
  <c r="AZ35"/>
  <c r="BA35"/>
  <c r="BB35"/>
  <c r="AX22"/>
  <c r="AY22"/>
  <c r="AZ22"/>
  <c r="BA22"/>
  <c r="BB22"/>
  <c r="AW22"/>
  <c r="AW10"/>
  <c r="AX10"/>
  <c r="AY10"/>
  <c r="AZ10"/>
  <c r="BA10"/>
  <c r="BB10"/>
  <c r="AW11"/>
  <c r="AX11"/>
  <c r="AY11"/>
  <c r="AZ11"/>
  <c r="BA11"/>
  <c r="BB11"/>
  <c r="AW12"/>
  <c r="AX12"/>
  <c r="AY12"/>
  <c r="AZ12"/>
  <c r="BA12"/>
  <c r="BB12"/>
  <c r="AW13"/>
  <c r="AX13"/>
  <c r="AY13"/>
  <c r="AZ13"/>
  <c r="BA13"/>
  <c r="BB13"/>
  <c r="AW14"/>
  <c r="AX14"/>
  <c r="AY14"/>
  <c r="AZ14"/>
  <c r="BA14"/>
  <c r="BB14"/>
  <c r="AW15"/>
  <c r="AX15"/>
  <c r="AY15"/>
  <c r="AZ15"/>
  <c r="BA15"/>
  <c r="BB15"/>
  <c r="AW16"/>
  <c r="AX16"/>
  <c r="AY16"/>
  <c r="AZ16"/>
  <c r="BA16"/>
  <c r="BB16"/>
  <c r="AW17"/>
  <c r="AX17"/>
  <c r="AY17"/>
  <c r="AZ17"/>
  <c r="BA17"/>
  <c r="BB17"/>
  <c r="AW18"/>
  <c r="AX18"/>
  <c r="AY18"/>
  <c r="AZ18"/>
  <c r="BA18"/>
  <c r="BB18"/>
  <c r="AW19"/>
  <c r="AX19"/>
  <c r="AY19"/>
  <c r="AZ19"/>
  <c r="BA19"/>
  <c r="BB19"/>
  <c r="AW20"/>
  <c r="AX20"/>
  <c r="AY20"/>
  <c r="AZ20"/>
  <c r="BA20"/>
  <c r="BB20"/>
  <c r="AX9"/>
  <c r="AY9"/>
  <c r="AZ9"/>
  <c r="BA9"/>
  <c r="BB9"/>
  <c r="AW9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U37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U22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U17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U9"/>
  <c r="AV38"/>
  <c r="AV39"/>
  <c r="AV40"/>
  <c r="T38"/>
  <c r="T39"/>
  <c r="T40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C37"/>
  <c r="D37"/>
  <c r="E37"/>
  <c r="F37"/>
  <c r="G37"/>
  <c r="H37"/>
  <c r="I37"/>
  <c r="J37"/>
  <c r="K37"/>
  <c r="L37"/>
  <c r="M37"/>
  <c r="N37"/>
  <c r="O37"/>
  <c r="P37"/>
  <c r="Q37"/>
  <c r="R37"/>
  <c r="S37"/>
  <c r="B37"/>
  <c r="A38"/>
  <c r="A39"/>
  <c r="A40"/>
  <c r="A41"/>
  <c r="AV23"/>
  <c r="AV24"/>
  <c r="AV25"/>
  <c r="AV26"/>
  <c r="AV27"/>
  <c r="AV28"/>
  <c r="AV29"/>
  <c r="AV30"/>
  <c r="AV31"/>
  <c r="AV32"/>
  <c r="T23"/>
  <c r="T24"/>
  <c r="T25"/>
  <c r="T26"/>
  <c r="T27"/>
  <c r="T28"/>
  <c r="T29"/>
  <c r="T30"/>
  <c r="T31"/>
  <c r="T3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C22"/>
  <c r="D22"/>
  <c r="E22"/>
  <c r="F22"/>
  <c r="G22"/>
  <c r="H22"/>
  <c r="I22"/>
  <c r="J22"/>
  <c r="K22"/>
  <c r="L22"/>
  <c r="M22"/>
  <c r="N22"/>
  <c r="O22"/>
  <c r="P22"/>
  <c r="Q22"/>
  <c r="R22"/>
  <c r="S22"/>
  <c r="A23"/>
  <c r="A24"/>
  <c r="A25"/>
  <c r="A26"/>
  <c r="A27"/>
  <c r="A28"/>
  <c r="A29"/>
  <c r="A30"/>
  <c r="A31"/>
  <c r="A32"/>
  <c r="B22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C9"/>
  <c r="D9"/>
  <c r="E9"/>
  <c r="F9"/>
  <c r="G9"/>
  <c r="H9"/>
  <c r="I9"/>
  <c r="J9"/>
  <c r="K9"/>
  <c r="L9"/>
  <c r="M9"/>
  <c r="N9"/>
  <c r="O9"/>
  <c r="P9"/>
  <c r="Q9"/>
  <c r="R9"/>
  <c r="S9"/>
  <c r="AT47" l="1"/>
  <c r="AU47"/>
  <c r="AS47"/>
  <c r="AR4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R47" l="1"/>
  <c r="J47"/>
  <c r="K47"/>
  <c r="M47"/>
  <c r="I47"/>
  <c r="E47"/>
  <c r="H47"/>
  <c r="N47"/>
  <c r="F47"/>
  <c r="P47"/>
  <c r="L47"/>
  <c r="D47"/>
  <c r="B47"/>
  <c r="O47"/>
  <c r="Q47"/>
  <c r="S47"/>
  <c r="G47"/>
  <c r="C47"/>
  <c r="BB42"/>
  <c r="BA42"/>
  <c r="AZ42"/>
  <c r="AY42"/>
  <c r="AX42"/>
  <c r="AW42"/>
  <c r="AQ42"/>
  <c r="AP42"/>
  <c r="AO42"/>
  <c r="AN42"/>
  <c r="AM42"/>
  <c r="AL42"/>
  <c r="AK42"/>
  <c r="AJ42"/>
  <c r="BB36"/>
  <c r="BA36"/>
  <c r="AZ36"/>
  <c r="AY36"/>
  <c r="AX36"/>
  <c r="AW36"/>
  <c r="AQ36"/>
  <c r="AP36"/>
  <c r="AO36"/>
  <c r="AN36"/>
  <c r="AM36"/>
  <c r="AL36"/>
  <c r="AK36"/>
  <c r="AJ36"/>
  <c r="BB21"/>
  <c r="BA21"/>
  <c r="AZ21"/>
  <c r="AY21"/>
  <c r="AX21"/>
  <c r="AW21"/>
  <c r="AQ21"/>
  <c r="AP21"/>
  <c r="AO21"/>
  <c r="AN21"/>
  <c r="AM21"/>
  <c r="AL21"/>
  <c r="AK21"/>
  <c r="AJ21"/>
  <c r="AI42"/>
  <c r="AH42"/>
  <c r="AG42"/>
  <c r="AF42"/>
  <c r="AE42"/>
  <c r="AD42"/>
  <c r="AC42"/>
  <c r="AB42"/>
  <c r="AA42"/>
  <c r="Z42"/>
  <c r="Y42"/>
  <c r="X42"/>
  <c r="W42"/>
  <c r="V42"/>
  <c r="U42"/>
  <c r="R42"/>
  <c r="Q42"/>
  <c r="P42"/>
  <c r="AI36"/>
  <c r="AH36"/>
  <c r="AG36"/>
  <c r="AF36"/>
  <c r="AE36"/>
  <c r="AD36"/>
  <c r="AC36"/>
  <c r="AB36"/>
  <c r="AA36"/>
  <c r="Z36"/>
  <c r="Y36"/>
  <c r="X36"/>
  <c r="W36"/>
  <c r="V36"/>
  <c r="U36"/>
  <c r="AI21"/>
  <c r="AH21"/>
  <c r="AG21"/>
  <c r="AF21"/>
  <c r="AF47" s="1"/>
  <c r="AE21"/>
  <c r="AD21"/>
  <c r="AC21"/>
  <c r="AB21"/>
  <c r="AB47" s="1"/>
  <c r="AA21"/>
  <c r="Z21"/>
  <c r="Y21"/>
  <c r="X21"/>
  <c r="X47" s="1"/>
  <c r="W21"/>
  <c r="V21"/>
  <c r="U21"/>
  <c r="AM47" l="1"/>
  <c r="AQ47"/>
  <c r="AZ47"/>
  <c r="Y47"/>
  <c r="AG47"/>
  <c r="AN47"/>
  <c r="BA47"/>
  <c r="V47"/>
  <c r="AD47"/>
  <c r="AO47"/>
  <c r="AX47"/>
  <c r="BB47"/>
  <c r="U47"/>
  <c r="AC47"/>
  <c r="AJ47"/>
  <c r="AW47"/>
  <c r="Z47"/>
  <c r="AH47"/>
  <c r="AK47"/>
  <c r="W47"/>
  <c r="AA47"/>
  <c r="AE47"/>
  <c r="AI47"/>
  <c r="AL47"/>
  <c r="AP47"/>
  <c r="AY47"/>
  <c r="BB6"/>
  <c r="BA6"/>
  <c r="AZ6"/>
  <c r="AY6"/>
  <c r="AX6"/>
  <c r="AW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R6"/>
  <c r="Q6"/>
  <c r="P6"/>
  <c r="O42"/>
  <c r="N42"/>
  <c r="M42"/>
  <c r="L42"/>
  <c r="K42"/>
  <c r="J42"/>
  <c r="I42"/>
  <c r="H42"/>
  <c r="G42"/>
  <c r="F42"/>
  <c r="E42"/>
  <c r="D42"/>
  <c r="C42"/>
  <c r="B42"/>
  <c r="O6"/>
  <c r="N6"/>
  <c r="M6"/>
  <c r="L6"/>
  <c r="K6"/>
  <c r="J6"/>
  <c r="I6"/>
  <c r="H6"/>
  <c r="G6"/>
  <c r="F6"/>
  <c r="E6"/>
  <c r="D6"/>
  <c r="C6"/>
  <c r="B6"/>
  <c r="D39" i="8"/>
  <c r="B39"/>
  <c r="A6" l="1"/>
  <c r="A7"/>
  <c r="A8"/>
  <c r="A9"/>
  <c r="A10"/>
  <c r="A11"/>
  <c r="A12"/>
  <c r="A13"/>
  <c r="A14"/>
  <c r="A15"/>
  <c r="A16"/>
  <c r="A17"/>
  <c r="A18"/>
  <c r="A32"/>
  <c r="A33"/>
  <c r="A34"/>
  <c r="A16" i="1"/>
  <c r="A17"/>
  <c r="A24"/>
  <c r="A31"/>
  <c r="A32"/>
  <c r="A33"/>
  <c r="A36"/>
  <c r="A37"/>
  <c r="A45"/>
  <c r="A48"/>
  <c r="BC46" i="2"/>
  <c r="BC45"/>
  <c r="BB45"/>
  <c r="BA45"/>
  <c r="AZ45"/>
  <c r="AY45"/>
  <c r="AX45"/>
  <c r="AW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BC44"/>
  <c r="BB44"/>
  <c r="BA44"/>
  <c r="AZ44"/>
  <c r="AY44"/>
  <c r="AX44"/>
  <c r="AW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BC43"/>
  <c r="BB43"/>
  <c r="BA43"/>
  <c r="AZ43"/>
  <c r="AY43"/>
  <c r="AX43"/>
  <c r="AW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E42"/>
  <c r="BD42"/>
  <c r="BC42"/>
  <c r="A42"/>
  <c r="BE41"/>
  <c r="BD41"/>
  <c r="BC41"/>
  <c r="AV41"/>
  <c r="T41"/>
  <c r="BE40"/>
  <c r="BD40"/>
  <c r="BC40"/>
  <c r="BE39"/>
  <c r="BD39"/>
  <c r="BC39"/>
  <c r="BE37"/>
  <c r="BD37"/>
  <c r="BC37"/>
  <c r="AV37"/>
  <c r="T37"/>
  <c r="A37"/>
  <c r="BC36"/>
  <c r="AV36"/>
  <c r="T36"/>
  <c r="A36"/>
  <c r="BC35"/>
  <c r="AV35"/>
  <c r="T35"/>
  <c r="A35"/>
  <c r="BC34"/>
  <c r="AV34"/>
  <c r="T34"/>
  <c r="A34"/>
  <c r="BC33"/>
  <c r="AV33"/>
  <c r="T33"/>
  <c r="A33"/>
  <c r="BC32"/>
  <c r="BC30"/>
  <c r="BE29"/>
  <c r="BD29"/>
  <c r="BC29"/>
  <c r="BE28"/>
  <c r="BD28"/>
  <c r="BC28"/>
  <c r="BE27"/>
  <c r="BD27"/>
  <c r="BC27"/>
  <c r="BE26"/>
  <c r="BD26"/>
  <c r="BC26"/>
  <c r="BE25"/>
  <c r="BD25"/>
  <c r="BC25"/>
  <c r="BE24"/>
  <c r="BD24"/>
  <c r="BC24"/>
  <c r="BE23"/>
  <c r="BD23"/>
  <c r="BC23"/>
  <c r="BE22"/>
  <c r="BD22"/>
  <c r="BC22"/>
  <c r="AV22"/>
  <c r="T22"/>
  <c r="A22"/>
  <c r="BC21"/>
  <c r="AV21"/>
  <c r="T21"/>
  <c r="A21"/>
  <c r="BC20"/>
  <c r="AV20"/>
  <c r="T20"/>
  <c r="A20"/>
  <c r="BC19"/>
  <c r="AV19"/>
  <c r="T19"/>
  <c r="A19"/>
  <c r="BC18"/>
  <c r="AV18"/>
  <c r="T18"/>
  <c r="A18"/>
  <c r="BC17"/>
  <c r="AV17"/>
  <c r="T17"/>
  <c r="A17"/>
  <c r="BE16"/>
  <c r="BD16"/>
  <c r="BC16"/>
  <c r="AV16"/>
  <c r="T16"/>
  <c r="A16"/>
  <c r="BE15"/>
  <c r="BD15"/>
  <c r="BC15"/>
  <c r="AV15"/>
  <c r="T15"/>
  <c r="A15"/>
  <c r="BE14"/>
  <c r="BD14"/>
  <c r="BC14"/>
  <c r="AV14"/>
  <c r="T14"/>
  <c r="A14"/>
  <c r="BE13"/>
  <c r="BD13"/>
  <c r="BC13"/>
  <c r="AV13"/>
  <c r="T13"/>
  <c r="A13"/>
  <c r="BE12"/>
  <c r="BD12"/>
  <c r="BC12"/>
  <c r="AV12"/>
  <c r="T12"/>
  <c r="A12"/>
  <c r="BE11"/>
  <c r="BD11"/>
  <c r="BC11"/>
  <c r="AV11"/>
  <c r="T11"/>
  <c r="A11"/>
  <c r="BE10"/>
  <c r="BD10"/>
  <c r="BC10"/>
  <c r="AV10"/>
  <c r="T10"/>
  <c r="A10"/>
  <c r="BE9"/>
  <c r="BD9"/>
  <c r="BC9"/>
  <c r="AV9"/>
  <c r="T9"/>
  <c r="A9"/>
  <c r="AY8"/>
  <c r="AV8"/>
  <c r="T8"/>
  <c r="A8"/>
  <c r="AV7"/>
  <c r="T7"/>
  <c r="A7"/>
  <c r="BC6"/>
  <c r="AV6"/>
  <c r="T6"/>
  <c r="A6"/>
  <c r="D46" l="1"/>
  <c r="U46"/>
  <c r="AC46"/>
  <c r="L46"/>
  <c r="AJ46"/>
  <c r="AW46"/>
  <c r="P46"/>
  <c r="Z46"/>
  <c r="AO46"/>
  <c r="BB46"/>
  <c r="AD46"/>
  <c r="AG46"/>
  <c r="AL46"/>
  <c r="C46"/>
  <c r="R46"/>
  <c r="AQ46"/>
  <c r="Y46"/>
  <c r="AK46"/>
  <c r="AX46"/>
  <c r="J46"/>
  <c r="Q46"/>
  <c r="AA46"/>
  <c r="AY46"/>
  <c r="K46"/>
  <c r="AB46"/>
  <c r="V46"/>
  <c r="B46"/>
  <c r="AP46"/>
  <c r="I46"/>
  <c r="AH46"/>
  <c r="H46"/>
  <c r="AN46"/>
  <c r="BA46"/>
  <c r="G46"/>
  <c r="O46"/>
  <c r="X46"/>
  <c r="AF46"/>
  <c r="AM46"/>
  <c r="AZ46"/>
  <c r="F46"/>
  <c r="N46"/>
  <c r="W46"/>
  <c r="AE46"/>
  <c r="E46"/>
  <c r="M46"/>
  <c r="AI46"/>
  <c r="A18" i="1"/>
  <c r="A19" l="1"/>
  <c r="A20" l="1"/>
  <c r="A21" l="1"/>
  <c r="A22" l="1"/>
</calcChain>
</file>

<file path=xl/sharedStrings.xml><?xml version="1.0" encoding="utf-8"?>
<sst xmlns="http://schemas.openxmlformats.org/spreadsheetml/2006/main" count="597" uniqueCount="294">
  <si>
    <t>Nadawany tytuł zawodowy: magister inżynier</t>
  </si>
  <si>
    <t>Rekrutacja:</t>
  </si>
  <si>
    <t>Wiedza</t>
  </si>
  <si>
    <t>Umiejętnosci</t>
  </si>
  <si>
    <t>Kompetencje</t>
  </si>
  <si>
    <t>Semestr 1: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</si>
  <si>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</si>
  <si>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</si>
  <si>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</si>
  <si>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</si>
  <si>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</si>
  <si>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</si>
  <si>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</si>
  <si>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</si>
  <si>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</si>
  <si>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</si>
  <si>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</si>
  <si>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</si>
  <si>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</si>
  <si>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</si>
  <si>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</si>
  <si>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</si>
  <si>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Nies</t>
  </si>
  <si>
    <t>E</t>
  </si>
  <si>
    <t>Język obcy</t>
  </si>
  <si>
    <t>obi</t>
  </si>
  <si>
    <t>Razem godz.:</t>
  </si>
  <si>
    <t>Semestr 2:</t>
  </si>
  <si>
    <t>?</t>
  </si>
  <si>
    <t>Cały rok:</t>
  </si>
  <si>
    <t>Semestr 3:</t>
  </si>
  <si>
    <t>Przygotowanie pracy magisterskiej</t>
  </si>
  <si>
    <t>Seminarium dyplomowe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</si>
  <si>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</si>
  <si>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</si>
  <si>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</si>
  <si>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</si>
  <si>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</si>
  <si>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</si>
  <si>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</si>
  <si>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</si>
  <si>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</si>
  <si>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</si>
  <si>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</si>
  <si>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</si>
  <si>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</si>
  <si>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</si>
  <si>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t>K_K7</t>
  </si>
  <si>
    <t>Przedmiot:</t>
  </si>
  <si>
    <t>Sym.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</si>
  <si>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</si>
  <si>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</si>
  <si>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szczegółową wiedzę z zakresu budowy i wykorzystania zaawansowanych systemów sensorycznych;</t>
  </si>
  <si>
    <t>ma uporządkowaną, podbudowaną teoretycznie, szczegółową wiedzę w zakresie projektowania i analizy systemów optymalnych;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</si>
  <si>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</si>
  <si>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</si>
  <si>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</si>
  <si>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</si>
  <si>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</si>
  <si>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</si>
  <si>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</si>
  <si>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</si>
  <si>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</si>
  <si>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</si>
  <si>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</si>
  <si>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</si>
  <si>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</si>
  <si>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</si>
  <si>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</si>
  <si>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</si>
  <si>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</si>
  <si>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</si>
  <si>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</si>
  <si>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</si>
  <si>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</si>
  <si>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zaprojektować i zrealizować złożone urządzenie, obiekt lub system uwzględniając aspekty pozatechniczne;</t>
  </si>
  <si>
    <t>rozumie potrzebę i zna możliwości ciągłego dokształcania się – podnoszenia kompetencji zawodowych, osobistych i społecznych, potrafi inspirować i organizować proces uczenia się innych osób;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</si>
  <si>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</si>
  <si>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Semestr 1</t>
  </si>
  <si>
    <t>WIEDZA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</si>
  <si>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</si>
  <si>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</si>
  <si>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</si>
  <si>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t>Statystyka programu kształcenia:</t>
  </si>
  <si>
    <t>Liczba punktów z nauk humanistycznych i społecznych jest równa 5.</t>
  </si>
  <si>
    <t>Liczba punktów za zajęcia z języka obcego jest równa 4.</t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</si>
  <si>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</si>
  <si>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</si>
  <si>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</si>
  <si>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K2_K4+</t>
  </si>
  <si>
    <t>K2_K3+</t>
  </si>
  <si>
    <t>K2_W3</t>
  </si>
  <si>
    <t>K2_W1</t>
  </si>
  <si>
    <t>Umiejętności</t>
  </si>
  <si>
    <t>Kompetencje społeczne</t>
  </si>
  <si>
    <t>K2_W2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</si>
  <si>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</si>
  <si>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</si>
  <si>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</si>
  <si>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</si>
  <si>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</si>
  <si>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</si>
  <si>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</si>
  <si>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</si>
  <si>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</si>
  <si>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</si>
  <si>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</si>
  <si>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</si>
  <si>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</si>
  <si>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</si>
  <si>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</si>
  <si>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</si>
  <si>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</si>
  <si>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</si>
  <si>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</si>
  <si>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</si>
  <si>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</si>
  <si>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</si>
  <si>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</si>
  <si>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</si>
  <si>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</si>
  <si>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</si>
  <si>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</si>
  <si>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</si>
  <si>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</si>
  <si>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</si>
  <si>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</si>
  <si>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</si>
  <si>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</si>
  <si>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</si>
  <si>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</si>
  <si>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</si>
  <si>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</si>
  <si>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</si>
  <si>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</si>
  <si>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</si>
  <si>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</si>
  <si>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</si>
  <si>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</si>
  <si>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</si>
  <si>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</si>
  <si>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</si>
  <si>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</si>
  <si>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</si>
  <si>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Ile razy wybrano: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</si>
  <si>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</si>
  <si>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</si>
  <si>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uporządkowaną i pogłębioną wiedzę z zakresu modelowania  oraz identyfikacji systemów liniowych i nieliniowych;</t>
  </si>
  <si>
    <t>ma zaawansowaną i pogłębioną wiedzę w zakresie metod analizy  i projektowania systemów sterowania;</t>
  </si>
  <si>
    <t>ma uporządkowaną i pogłębioną wiedzę z zakresu systemów  adaptacyjnych;</t>
  </si>
  <si>
    <t>ma uporządkowaną i pogłębioną wiedzę w ramach wybranych  obszarów robotyki;</t>
  </si>
  <si>
    <t>ma  uporządkowaną i  pogłębioną  wiedzę związaną z systemami sterowania i układami kontrolno-pomiarowymi;</t>
  </si>
  <si>
    <t>zna i rozumie podstawowe pojęcia i zasady z zakresu ochrony własności intelektualnej i prawa autorskiego;potrafi korzystać z zasobów informacji patentowej;</t>
  </si>
  <si>
    <t>ma uporządkowaną i pogłębioną wiedzę w zakresie specjalizowanych systemów mikroprocesorowych przeznaczonych do układów sterowania i układów kontrolno-pomiarowych;</t>
  </si>
  <si>
    <t>P7S_WG</t>
  </si>
  <si>
    <t>P7S_WK</t>
  </si>
  <si>
    <t xml:space="preserve">potrafi krytycznie korzystać z informacji literaturowych, baz danych i innych źródeł w języku polskim i obcym; </t>
  </si>
  <si>
    <t>potrafi ocenić przydatność i możliwość wykorzystania nowych osiągnięć (w tym technik i technologii) w zakresie automatyki i robotyki;</t>
  </si>
  <si>
    <t>potrafi dokonać krytycznej analizy sposobu funkcjonowania systemów sterowania i systemów robotyki; posiada także umiejętność doboru systemów automatyki z wykorzystaniem sterowników programowalnych;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</si>
  <si>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</si>
  <si>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</si>
  <si>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</si>
  <si>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</si>
  <si>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</si>
  <si>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P7S_UW</t>
  </si>
  <si>
    <t>P7S_UK</t>
  </si>
  <si>
    <t>P7S_UU</t>
  </si>
  <si>
    <t>P7S_UO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</si>
  <si>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</si>
  <si>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</si>
  <si>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</si>
  <si>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</si>
  <si>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P7S_KK</t>
  </si>
  <si>
    <t>P7S_KR</t>
  </si>
  <si>
    <t>P7S_KO</t>
  </si>
  <si>
    <t>Symb.  PP</t>
  </si>
  <si>
    <t>podstawowe procesy zachodzące w cyklu życia urządzeń, obiektów i systemów technicznych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</si>
  <si>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</si>
  <si>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</si>
  <si>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</si>
  <si>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</si>
  <si>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</si>
  <si>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r>
      <rPr>
        <sz val="11"/>
        <color rgb="FF0070C0"/>
        <rFont val="Calibri"/>
        <family val="2"/>
        <charset val="238"/>
        <scheme val="minor"/>
      </rPr>
      <t>podstawowe</t>
    </r>
    <r>
      <rPr>
        <sz val="10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  <scheme val="minor"/>
      </rPr>
      <t>różnych</t>
    </r>
    <r>
      <rPr>
        <sz val="10"/>
        <rFont val="Arial"/>
        <family val="2"/>
        <charset val="238"/>
      </rPr>
      <t xml:space="preserve"> form indywidualnej przedsiębiorczości</t>
    </r>
  </si>
  <si>
    <t xml:space="preserve">potrafi przy formułowaniu i rozwiązywaniu zadań obejmujących projektowanie układów automatyki i robotyki dostrzegać ich aspekty pozatechniczne, w tym środowiskowe, ekonomiczne i prawne; </t>
  </si>
  <si>
    <t>Systemy bezczujnikowe</t>
  </si>
  <si>
    <t>Napędy w procesach, maszynach, urządzeniach i robotach</t>
  </si>
  <si>
    <t>Metody obliczeniowe optymalizacji</t>
  </si>
  <si>
    <t>Metody inteligencji maszynowej w automatyce</t>
  </si>
  <si>
    <t>Wirtualne prototypowanie w automatyzacji procesów</t>
  </si>
  <si>
    <t>Technologie  mobilne i chmurowe</t>
  </si>
  <si>
    <t>Szkolenie BHP</t>
  </si>
  <si>
    <t>Sterowanie adaptacyjne i odporne</t>
  </si>
  <si>
    <t xml:space="preserve"> </t>
  </si>
  <si>
    <t>Zaawansowane  systemy  diagnostyki  i  monitorowania</t>
  </si>
  <si>
    <t>Technologie  inteligentnego  sterowania</t>
  </si>
  <si>
    <r>
      <rPr>
        <sz val="10"/>
        <color rgb="FF00B0F0"/>
        <rFont val="Arial"/>
        <family val="2"/>
      </rPr>
      <t>Obieralny 1:</t>
    </r>
    <r>
      <rPr>
        <sz val="10"/>
        <rFont val="Arial"/>
        <family val="2"/>
        <charset val="238"/>
      </rPr>
      <t xml:space="preserve"> Systemy sterowania urządzeń mobilnych i bezzałogowych / Identyfikacja i sterowanie robotami latajacymi</t>
    </r>
  </si>
  <si>
    <t xml:space="preserve">Zarządzanie energią i sterowanie  energooszczędne </t>
  </si>
  <si>
    <r>
      <t xml:space="preserve"> Systemy wizyjne i </t>
    </r>
    <r>
      <rPr>
        <sz val="10"/>
        <color rgb="FF7030A0"/>
        <rFont val="Arial"/>
        <family val="2"/>
        <charset val="238"/>
      </rPr>
      <t>spektralne</t>
    </r>
    <r>
      <rPr>
        <sz val="10"/>
        <rFont val="Arial"/>
        <family val="2"/>
        <charset val="238"/>
      </rPr>
      <t xml:space="preserve"> w automatyzacji</t>
    </r>
  </si>
  <si>
    <t xml:space="preserve"> Implementacja algorytmów sterowania w układach FPGA</t>
  </si>
  <si>
    <r>
      <rPr>
        <sz val="10"/>
        <color rgb="FF00B0F0"/>
        <rFont val="Arial"/>
        <family val="2"/>
      </rPr>
      <t>Obieralny 2:</t>
    </r>
    <r>
      <rPr>
        <sz val="10"/>
        <rFont val="Arial"/>
        <family val="2"/>
      </rPr>
      <t xml:space="preserve"> Wybrane zastosowania sterowników programowalnych/ Projektowanie zaawansowanych interfejsów HMI i M2M</t>
    </r>
  </si>
  <si>
    <t>Pracownia badawczo-rozwojowa</t>
  </si>
  <si>
    <t xml:space="preserve">Inteligentne  systemy  pomiaru  i  sterowania  </t>
  </si>
  <si>
    <t>Systemy sterowania  tolerujące uszkodzenia</t>
  </si>
  <si>
    <r>
      <rPr>
        <sz val="10"/>
        <color rgb="FF00B0F0"/>
        <rFont val="Arial"/>
        <family val="2"/>
      </rPr>
      <t>Obieralny 3:</t>
    </r>
    <r>
      <rPr>
        <sz val="10"/>
        <rFont val="Arial"/>
        <family val="2"/>
        <charset val="238"/>
      </rPr>
      <t xml:space="preserve"> Zaawansowane metody identyfikacji systemów automatyki / Precyzyjne sterowanie ruchem układów elektromechanicznych</t>
    </r>
  </si>
  <si>
    <t>K2_K1+</t>
  </si>
  <si>
    <t>K2_W1+, K2_W8+</t>
  </si>
  <si>
    <t>K2_W2+</t>
  </si>
  <si>
    <t>K2_K3+, K2_K5+</t>
  </si>
  <si>
    <t>K2_U17+</t>
  </si>
  <si>
    <t>K2_K6+</t>
  </si>
  <si>
    <t>K2_W7+, K2_W9+</t>
  </si>
  <si>
    <t>K2_K2+</t>
  </si>
  <si>
    <t>K2_U10+, K2_U27+</t>
  </si>
  <si>
    <t>K2_K1+, K2_K3+</t>
  </si>
  <si>
    <t>K2_U3+, K2_U14+</t>
  </si>
  <si>
    <t>K2_K2+, K2_K4+</t>
  </si>
  <si>
    <t>K2_K1+, K2_K3+, K2_K6+</t>
  </si>
  <si>
    <t>Obowiązuje od 1.10.2019 r. Wersja:</t>
  </si>
  <si>
    <t>Łączna liczba punktów ECTS = 90; punkty ECTS modułów obieralnych = 36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</si>
  <si>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585 godz. (a punktów ECTS = 5).</t>
  </si>
  <si>
    <t>Liczba punktów zajęć służących zdobywaniu pogłębionej wiedzy, umiejętności prowadzenia badań naukowych oraz kompetencji społecznych niezbędnych w działalności badawczej = 73, co stanowi 81,11% punktów ECTS.</t>
  </si>
  <si>
    <t>Liczba punktów z zajęć związanych z badaniami naukowymi jest równa 73.</t>
  </si>
  <si>
    <t>Profil ogólnoakademicki dla kwalifikacji drugiego stopnia</t>
  </si>
  <si>
    <r>
      <t xml:space="preserve">Specjalność: </t>
    </r>
    <r>
      <rPr>
        <b/>
        <sz val="20"/>
        <color indexed="9"/>
        <rFont val="Arial CE"/>
        <charset val="238"/>
      </rPr>
      <t>Inteligentne systemy automatyki</t>
    </r>
  </si>
  <si>
    <t>Dziedzina: nauki inżynieryjno-techniczne</t>
  </si>
  <si>
    <t>Dyscyplina: automatyka, elektronika i elektrotechnika</t>
  </si>
  <si>
    <t>Łączna liczba godzin na studiach stacjonarnych II stopnia jest równa 1024 godz.; konsultacje i egzaminy – 101 godz., co daje łączną liczbę godzin zajęć wymagających bezpośredniego udziału nauczycieli akademickich i studentów = 1125 godz.,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</si>
  <si>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Minimalna liczba punktów ECTS, którą student musi uzyskać, realizując moduły kształcenia oferowane na zajęciach ogólnouczelnianych lub na innym kierunku studiów = 10 (Język obcy, Szkolenie BHP, Pozyskiwanie finansowania na badania naukowe i działalność badawczo-rozwojową,Ochrona własności intelektualnej powstałej w wyniku prac B+R).</t>
  </si>
  <si>
    <t>Łączna liczba punktów ECTS, którą student musi uzyskać w ramach zajęć z zakresu nauk podstawowych, do których odnoszą się efekty kształcenia dla kierunku Automatyka i Robotyka = 8 (Język obcy, Pracownia badawczo-rozwojowa, Ochrona własności intelektualnej powstałej w wyniku prac B+R).</t>
  </si>
  <si>
    <t>potrafi skonstruować algorytm rozwiązania złożonego inietypowego zadania pomiarowego i obliczeniowo-sterującego oraz zaimplementować, przetestować i uruchomić go w wybranym środowisku programistycznym na platformie mikroprocesorowej;</t>
  </si>
  <si>
    <t>potrafi projektować układy sterowania dla złożonych inietypowych systemów wielowymiarowych; potrafi świadomiewykorzystywać standardowe bloki funkcjonalne systemów automatyki oraz kształtować własności dynamiczne torów pomiarowych;</t>
  </si>
  <si>
    <t>K2_W3+, K2_W4+, K2_W18+</t>
  </si>
  <si>
    <t>K2_W4+, K2_W15+</t>
  </si>
  <si>
    <t xml:space="preserve"> K2_W5+, K2_W7+, K2_W8+ </t>
  </si>
  <si>
    <t xml:space="preserve">K2_W7+, K2_W5+, K2_W12+ </t>
  </si>
  <si>
    <t>K2_W5+, K2_W12+</t>
  </si>
  <si>
    <t>K2_W3+, K2_W12+</t>
  </si>
  <si>
    <t>K2_W6+, K2_W12+</t>
  </si>
  <si>
    <t>K2_W2+, K2_W7+, K2_W12+, K2_W18+</t>
  </si>
  <si>
    <t>K2_W11+, K2_W13+</t>
  </si>
  <si>
    <t>K2_W4+, K2_W7+, K2_W18+</t>
  </si>
  <si>
    <t>K2_W1+,  K2_W9+, K2_W11+</t>
  </si>
  <si>
    <t xml:space="preserve">K2_W1+, K2_W5+, K2_W6+, </t>
  </si>
  <si>
    <t>K2_W3+, K2_W5+,  K2_W10+,</t>
  </si>
  <si>
    <t xml:space="preserve">K2_U1+, K2_U2+, K2_U3+, K2_U4+,  K2_U5+, K2_U7+ </t>
  </si>
  <si>
    <t xml:space="preserve">K2_U1+, K2_U2+, K2_U3+,  K2_U4+, K2_U5+, K2_U7+, </t>
  </si>
  <si>
    <t xml:space="preserve">K2_U9+, K2_U27+, </t>
  </si>
  <si>
    <t xml:space="preserve">K2_U9+, K2_U22+, </t>
  </si>
  <si>
    <t>K2_U10+, K2_U12+</t>
  </si>
  <si>
    <t>K2_U15+, K2_U21+</t>
  </si>
  <si>
    <t>K2_U10+, K2_U12+, K2_U21+, K2_U27+</t>
  </si>
  <si>
    <t>K2_U15+, K2_U16+,  K2_U22+, K2_U25+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</si>
  <si>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</si>
  <si>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K2_U1+, K2_U4+, K2_U6+,  K2_U7+, K2_U24+</t>
  </si>
  <si>
    <t>K2_U13+, K2_U12+, K2_U25+</t>
  </si>
  <si>
    <t>K2_U13+, K2_U25+, K2_U26+</t>
  </si>
  <si>
    <t>K2_U8+, K2_U22+, K2_U25+, K2_U26+</t>
  </si>
  <si>
    <t>K2_U9+, K2_U10+, K2_U11+,</t>
  </si>
  <si>
    <t>K2_U19+, K2_U20+, K2_U22+, K2_U23+</t>
  </si>
  <si>
    <t>K2_K2+,  K2_K6+</t>
  </si>
  <si>
    <t>K2_K1+, K2_K2+, K2_K6+</t>
  </si>
  <si>
    <t>K2_W6+, K2_W10+, K2_W11+</t>
  </si>
  <si>
    <r>
      <t>K2_W14+</t>
    </r>
    <r>
      <rPr>
        <sz val="10"/>
        <rFont val="Arial CE"/>
        <family val="2"/>
        <charset val="238"/>
      </rPr>
      <t>, K2_W15+</t>
    </r>
    <r>
      <rPr>
        <sz val="10"/>
        <rFont val="Arial CE"/>
        <charset val="238"/>
      </rPr>
      <t>, K2_W17+</t>
    </r>
  </si>
  <si>
    <r>
      <t xml:space="preserve">K2_U24+, K2_U2+, K2_U3+, K2_U14+, </t>
    </r>
    <r>
      <rPr>
        <sz val="10"/>
        <rFont val="Arial CE"/>
        <charset val="238"/>
      </rPr>
      <t>K2_U18+</t>
    </r>
  </si>
  <si>
    <t>K2_W3+, K2_W2+, K2_W6+, K2_W13+</t>
  </si>
  <si>
    <t>K2_U16+, K2_U25+, K2_U26+</t>
  </si>
  <si>
    <t>K2_U11+, K2_U12+, K2_U13+, K2_U16+</t>
  </si>
  <si>
    <t>K2_W14+, K2_W15+, K2_W16+, K2_W17+</t>
  </si>
  <si>
    <r>
      <t>K2_U1+, K2_U6+, K2_U8+, K2_U15+,</t>
    </r>
    <r>
      <rPr>
        <sz val="10"/>
        <rFont val="Arial CE"/>
        <family val="2"/>
        <charset val="238"/>
      </rPr>
      <t xml:space="preserve"> K2_U24+</t>
    </r>
  </si>
  <si>
    <r>
      <t>K2_U3+, K2_U5+</t>
    </r>
    <r>
      <rPr>
        <sz val="10"/>
        <rFont val="Arial CE"/>
        <family val="2"/>
        <charset val="238"/>
      </rPr>
      <t>, K2_U7+, K2_U4+, K2_U14+, K2_U3+</t>
    </r>
  </si>
  <si>
    <t>K2_U9+, K2_U10+, K2_U26+</t>
  </si>
  <si>
    <t>K2_U13+, K2_U19+, K2_U20+, K2_U23+</t>
  </si>
  <si>
    <t>Automatyka i Robotyka - II stopień, PRK 7, studia stacjonarne, profil ogólnoakademicki</t>
  </si>
  <si>
    <t>Program kształcenia na kierunku:</t>
  </si>
  <si>
    <t>Automatyka i Robotyka,  studia drugiego stopnia, poziom Polskiej Ramy Kwalifikacji - siódmy, studia stacjonarne, profil ogólnoakademicki</t>
  </si>
  <si>
    <t>PRK 6</t>
  </si>
  <si>
    <t>PRK 7</t>
  </si>
  <si>
    <r>
      <t xml:space="preserve">Stosowane metody weryfikacji efektów uczenia się </t>
    </r>
    <r>
      <rPr>
        <b/>
        <sz val="12"/>
        <color indexed="9"/>
        <rFont val="Arial CE"/>
        <family val="2"/>
        <charset val="238"/>
      </rPr>
      <t xml:space="preserve">- </t>
    </r>
    <r>
      <rPr>
        <b/>
        <sz val="10"/>
        <color indexed="9"/>
        <rFont val="Arial CE"/>
        <family val="2"/>
        <charset val="238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</si>
  <si>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indexed="10"/>
        <rFont val="Arial CE"/>
        <charset val="238"/>
      </rPr>
      <t>Ocena formująca (inaczej, formatywna), tj .ocena wspomagajaca proces uczenia się: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0"/>
        <color theme="0"/>
        <rFont val="Arial CE"/>
        <charset val="238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2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0"/>
        <color theme="0"/>
        <rFont val="Arial CE"/>
        <charset val="238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</si>
  <si>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</si>
  <si>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Efekt uczenia się - Wiedza</t>
  </si>
  <si>
    <t>Efekt uczenia się - Umiejętności</t>
  </si>
  <si>
    <t xml:space="preserve"> Kierunek: Automatyka i Robotyka - studia stacjonarne II stopnia</t>
  </si>
  <si>
    <t>Kierunek: Automatyka i Robotyka - studia stacjonarne II stopnia</t>
  </si>
  <si>
    <t>Efekt uczenia się - Kompetencje</t>
  </si>
  <si>
    <t>EFEKTY UCZENIA SIĘ PROWADZĄCE DO UZYSKANIA KOMPETENCJI INŻYNIERSKICH</t>
  </si>
  <si>
    <t>OPIS EFEKTÓW UCZENIA SIĘ PROWADZĄCYCH DO UZYSKANIA KOMPETENCJI INŻYNIERSKICH</t>
  </si>
  <si>
    <t>Kierunkowe efekty uczenia się</t>
  </si>
  <si>
    <t>Symb. PP</t>
  </si>
  <si>
    <r>
      <rPr>
        <b/>
        <sz val="10"/>
        <color rgb="FFFF0000"/>
        <rFont val="Arial CE"/>
        <charset val="238"/>
      </rPr>
      <t>Wymagania wynikające z rekrutacji:</t>
    </r>
    <r>
      <rPr>
        <b/>
        <sz val="10"/>
        <rFont val="Arial CE"/>
        <charset val="238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</si>
  <si>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Charakterystyki drugiego stopnia efektów uczenia się dla kwalifikacji na poziomie 7 umożliwających uzyskanie kompetencji inżynierskich</t>
  </si>
  <si>
    <t>Efekt uczenia się:</t>
  </si>
  <si>
    <r>
      <rPr>
        <sz val="10"/>
        <color rgb="FF00B0F0"/>
        <rFont val="Arial CE"/>
        <charset val="238"/>
      </rPr>
      <t>Przedmiot społeczno-humanistyczny:</t>
    </r>
    <r>
      <rPr>
        <sz val="10"/>
        <rFont val="Arial CE"/>
        <family val="2"/>
        <charset val="238"/>
      </rPr>
      <t xml:space="preserve"> Pozyskiwanie finansowania na badania naukowe i działalność badawczo-rozwojową </t>
    </r>
  </si>
  <si>
    <r>
      <rPr>
        <sz val="10"/>
        <color rgb="FF00B0F0"/>
        <rFont val="Arial"/>
        <family val="2"/>
        <charset val="238"/>
      </rPr>
      <t xml:space="preserve">Przedmiot społeczno-humanistyczny: </t>
    </r>
    <r>
      <rPr>
        <sz val="10"/>
        <rFont val="Arial"/>
        <family val="2"/>
        <charset val="238"/>
      </rPr>
      <t xml:space="preserve">Ochrona własności intelektualnej powstałej w wyniku prac B+R </t>
    </r>
  </si>
</sst>
</file>

<file path=xl/styles.xml><?xml version="1.0" encoding="utf-8"?>
<styleSheet xmlns="http://schemas.openxmlformats.org/spreadsheetml/2006/main">
  <fonts count="54"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22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family val="2"/>
      <charset val="238"/>
    </font>
    <font>
      <sz val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 Black"/>
      <family val="2"/>
      <charset val="238"/>
    </font>
    <font>
      <b/>
      <sz val="12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b/>
      <sz val="10"/>
      <color theme="0"/>
      <name val="Arial CE"/>
      <charset val="238"/>
    </font>
    <font>
      <b/>
      <sz val="12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color indexed="9"/>
      <name val="Arial CE"/>
      <charset val="238"/>
    </font>
    <font>
      <b/>
      <sz val="8"/>
      <color indexed="9"/>
      <name val="Arial CE"/>
      <charset val="238"/>
    </font>
    <font>
      <b/>
      <sz val="15"/>
      <color indexed="9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2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B0F0"/>
      <name val="Arial"/>
      <family val="2"/>
    </font>
    <font>
      <sz val="10"/>
      <color rgb="FF7030A0"/>
      <name val="Arial"/>
      <family val="2"/>
      <charset val="238"/>
    </font>
    <font>
      <sz val="10"/>
      <name val="Arial"/>
      <family val="2"/>
    </font>
    <font>
      <b/>
      <i/>
      <sz val="10"/>
      <color indexed="9"/>
      <name val="Arial CE"/>
      <charset val="238"/>
    </font>
    <font>
      <b/>
      <sz val="10"/>
      <color indexed="22"/>
      <name val="Arial CE"/>
      <charset val="238"/>
    </font>
    <font>
      <sz val="9"/>
      <color theme="0"/>
      <name val="Arial CE"/>
      <charset val="238"/>
    </font>
    <font>
      <b/>
      <sz val="20"/>
      <color indexed="9"/>
      <name val="Arial CE"/>
      <charset val="238"/>
    </font>
    <font>
      <b/>
      <sz val="23"/>
      <color indexed="9"/>
      <name val="Arial CE"/>
      <charset val="238"/>
    </font>
    <font>
      <sz val="10"/>
      <color rgb="FF00B0F0"/>
      <name val="Arial CE"/>
      <charset val="238"/>
    </font>
    <font>
      <sz val="10"/>
      <color rgb="FF00B0F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FF00"/>
        <bgColor indexed="60"/>
      </patternFill>
    </fill>
    <fill>
      <patternFill patternType="solid">
        <fgColor rgb="FF00B0F0"/>
        <bgColor indexed="32"/>
      </patternFill>
    </fill>
    <fill>
      <patternFill patternType="solid">
        <fgColor indexed="12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2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18"/>
        <bgColor indexed="8"/>
      </patternFill>
    </fill>
  </fills>
  <borders count="6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55"/>
      </right>
      <top/>
      <bottom style="thin">
        <color indexed="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8"/>
      </bottom>
      <diagonal/>
    </border>
    <border>
      <left style="thin">
        <color indexed="55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55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283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1" fillId="3" borderId="0" xfId="1" applyFill="1" applyAlignment="1">
      <alignment horizontal="left"/>
    </xf>
    <xf numFmtId="0" fontId="2" fillId="2" borderId="2" xfId="1" applyFont="1" applyFill="1" applyBorder="1" applyAlignment="1" applyProtection="1">
      <alignment horizontal="left"/>
      <protection locked="0"/>
    </xf>
    <xf numFmtId="0" fontId="1" fillId="0" borderId="0" xfId="1" applyAlignment="1">
      <alignment horizontal="left"/>
    </xf>
    <xf numFmtId="0" fontId="4" fillId="2" borderId="2" xfId="1" applyFont="1" applyFill="1" applyBorder="1"/>
    <xf numFmtId="0" fontId="4" fillId="2" borderId="0" xfId="1" applyFont="1" applyFill="1"/>
    <xf numFmtId="0" fontId="7" fillId="2" borderId="0" xfId="1" applyFont="1" applyFill="1"/>
    <xf numFmtId="0" fontId="1" fillId="5" borderId="0" xfId="1" applyFill="1"/>
    <xf numFmtId="0" fontId="1" fillId="5" borderId="0" xfId="1" applyFill="1" applyAlignment="1">
      <alignment wrapText="1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1" fillId="4" borderId="6" xfId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0" fontId="1" fillId="6" borderId="0" xfId="1" applyFill="1"/>
    <xf numFmtId="0" fontId="4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2" borderId="15" xfId="1" applyFill="1" applyBorder="1" applyAlignment="1">
      <alignment horizontal="center" vertical="center" wrapText="1"/>
    </xf>
    <xf numFmtId="0" fontId="12" fillId="2" borderId="16" xfId="1" applyFont="1" applyFill="1" applyBorder="1"/>
    <xf numFmtId="0" fontId="1" fillId="5" borderId="0" xfId="1" applyFill="1" applyAlignment="1">
      <alignment horizontal="center" vertical="center"/>
    </xf>
    <xf numFmtId="0" fontId="1" fillId="5" borderId="0" xfId="1" applyFill="1" applyAlignment="1">
      <alignment vertical="center" wrapText="1"/>
    </xf>
    <xf numFmtId="0" fontId="1" fillId="5" borderId="0" xfId="1" applyFill="1" applyAlignment="1">
      <alignment horizontal="center" vertical="center" wrapText="1"/>
    </xf>
    <xf numFmtId="0" fontId="1" fillId="5" borderId="0" xfId="1" applyFill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5" borderId="0" xfId="1" applyFont="1" applyFill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9" borderId="0" xfId="1" applyFont="1" applyFill="1" applyAlignment="1">
      <alignment horizontal="center"/>
    </xf>
    <xf numFmtId="0" fontId="1" fillId="4" borderId="0" xfId="1" applyFill="1"/>
    <xf numFmtId="0" fontId="14" fillId="0" borderId="0" xfId="1" applyFont="1"/>
    <xf numFmtId="0" fontId="3" fillId="2" borderId="20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0" fillId="2" borderId="7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2" fillId="5" borderId="0" xfId="1" applyFont="1" applyFill="1" applyAlignment="1">
      <alignment vertical="center"/>
    </xf>
    <xf numFmtId="0" fontId="11" fillId="10" borderId="6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vertical="center" wrapText="1"/>
    </xf>
    <xf numFmtId="0" fontId="3" fillId="2" borderId="26" xfId="1" applyFont="1" applyFill="1" applyBorder="1" applyAlignment="1">
      <alignment horizontal="right" wrapText="1"/>
    </xf>
    <xf numFmtId="0" fontId="3" fillId="2" borderId="30" xfId="1" applyFont="1" applyFill="1" applyBorder="1" applyAlignment="1">
      <alignment horizontal="right" wrapText="1"/>
    </xf>
    <xf numFmtId="3" fontId="7" fillId="4" borderId="27" xfId="1" applyNumberFormat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right" wrapText="1"/>
    </xf>
    <xf numFmtId="3" fontId="7" fillId="4" borderId="6" xfId="1" applyNumberFormat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right"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0" fontId="7" fillId="10" borderId="6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right" vertical="center" wrapText="1"/>
    </xf>
    <xf numFmtId="0" fontId="3" fillId="2" borderId="37" xfId="1" applyFont="1" applyFill="1" applyBorder="1" applyAlignment="1">
      <alignment horizontal="right" vertical="center" wrapText="1"/>
    </xf>
    <xf numFmtId="0" fontId="17" fillId="0" borderId="0" xfId="1" applyFont="1" applyAlignment="1">
      <alignment horizontal="left"/>
    </xf>
    <xf numFmtId="0" fontId="1" fillId="8" borderId="6" xfId="1" applyFill="1" applyBorder="1" applyAlignment="1">
      <alignment horizontal="left"/>
    </xf>
    <xf numFmtId="0" fontId="1" fillId="8" borderId="6" xfId="1" applyFill="1" applyBorder="1" applyAlignment="1" applyProtection="1">
      <alignment vertical="center"/>
      <protection locked="0"/>
    </xf>
    <xf numFmtId="0" fontId="1" fillId="8" borderId="6" xfId="1" applyFill="1" applyBorder="1" applyAlignment="1">
      <alignment horizontal="left" wrapText="1"/>
    </xf>
    <xf numFmtId="0" fontId="14" fillId="8" borderId="6" xfId="1" applyFont="1" applyFill="1" applyBorder="1" applyAlignment="1" applyProtection="1">
      <alignment vertical="center"/>
      <protection locked="0"/>
    </xf>
    <xf numFmtId="0" fontId="1" fillId="0" borderId="6" xfId="1" applyBorder="1" applyAlignment="1">
      <alignment horizontal="left" vertical="center" wrapText="1"/>
    </xf>
    <xf numFmtId="0" fontId="1" fillId="0" borderId="6" xfId="1" applyBorder="1" applyAlignment="1">
      <alignment horizontal="center" vertical="center"/>
    </xf>
    <xf numFmtId="0" fontId="1" fillId="5" borderId="6" xfId="1" applyFill="1" applyBorder="1" applyAlignment="1">
      <alignment horizontal="left" vertical="center" wrapText="1"/>
    </xf>
    <xf numFmtId="0" fontId="1" fillId="11" borderId="6" xfId="1" applyFill="1" applyBorder="1" applyAlignment="1">
      <alignment horizontal="left" vertical="center" wrapText="1"/>
    </xf>
    <xf numFmtId="0" fontId="1" fillId="0" borderId="6" xfId="1" applyBorder="1"/>
    <xf numFmtId="0" fontId="1" fillId="12" borderId="0" xfId="1" applyFill="1" applyAlignment="1">
      <alignment horizontal="left" wrapText="1"/>
    </xf>
    <xf numFmtId="0" fontId="1" fillId="12" borderId="0" xfId="1" applyFill="1" applyAlignment="1">
      <alignment wrapText="1"/>
    </xf>
    <xf numFmtId="0" fontId="3" fillId="3" borderId="0" xfId="1" applyFont="1" applyFill="1" applyAlignment="1">
      <alignment horizontal="center"/>
    </xf>
    <xf numFmtId="0" fontId="3" fillId="5" borderId="0" xfId="1" applyFont="1" applyFill="1" applyAlignment="1">
      <alignment wrapText="1"/>
    </xf>
    <xf numFmtId="0" fontId="3" fillId="3" borderId="30" xfId="1" applyFont="1" applyFill="1" applyBorder="1" applyAlignment="1">
      <alignment horizontal="center"/>
    </xf>
    <xf numFmtId="0" fontId="16" fillId="3" borderId="38" xfId="1" applyFont="1" applyFill="1" applyBorder="1" applyAlignment="1">
      <alignment horizontal="center"/>
    </xf>
    <xf numFmtId="0" fontId="3" fillId="5" borderId="30" xfId="1" applyFont="1" applyFill="1" applyBorder="1" applyAlignment="1">
      <alignment horizontal="center" wrapText="1"/>
    </xf>
    <xf numFmtId="0" fontId="4" fillId="5" borderId="0" xfId="1" applyFont="1" applyFill="1" applyAlignment="1">
      <alignment wrapText="1"/>
    </xf>
    <xf numFmtId="0" fontId="10" fillId="2" borderId="0" xfId="1" applyFont="1" applyFill="1" applyAlignment="1">
      <alignment horizontal="left" vertical="center"/>
    </xf>
    <xf numFmtId="0" fontId="3" fillId="2" borderId="4" xfId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29" xfId="1" applyFont="1" applyFill="1" applyBorder="1" applyAlignment="1">
      <alignment horizontal="center" vertical="center" wrapText="1"/>
    </xf>
    <xf numFmtId="0" fontId="1" fillId="5" borderId="6" xfId="1" applyFill="1" applyBorder="1" applyAlignment="1" applyProtection="1">
      <alignment horizontal="center" vertical="center"/>
      <protection locked="0"/>
    </xf>
    <xf numFmtId="0" fontId="4" fillId="5" borderId="0" xfId="1" applyFont="1" applyFill="1" applyAlignment="1">
      <alignment vertical="center" wrapText="1"/>
    </xf>
    <xf numFmtId="0" fontId="19" fillId="8" borderId="6" xfId="1" applyFont="1" applyFill="1" applyBorder="1" applyAlignment="1">
      <alignment horizontal="center" vertical="top" wrapText="1"/>
    </xf>
    <xf numFmtId="0" fontId="0" fillId="0" borderId="6" xfId="1" applyFont="1" applyBorder="1" applyAlignment="1">
      <alignment horizontal="left" vertical="top" wrapText="1"/>
    </xf>
    <xf numFmtId="0" fontId="7" fillId="6" borderId="6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1" fillId="5" borderId="6" xfId="1" applyFill="1" applyBorder="1" applyAlignment="1">
      <alignment horizontal="center" vertical="center" wrapText="1"/>
    </xf>
    <xf numFmtId="0" fontId="24" fillId="13" borderId="39" xfId="2" applyFill="1" applyBorder="1" applyAlignment="1">
      <alignment horizontal="center" vertical="center" wrapText="1"/>
    </xf>
    <xf numFmtId="0" fontId="23" fillId="0" borderId="39" xfId="2" applyFont="1" applyBorder="1" applyAlignment="1">
      <alignment horizontal="center" vertical="center" wrapText="1"/>
    </xf>
    <xf numFmtId="0" fontId="7" fillId="15" borderId="14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6" fillId="16" borderId="0" xfId="1" applyFont="1" applyFill="1" applyAlignment="1">
      <alignment horizontal="left" vertical="center" wrapText="1"/>
    </xf>
    <xf numFmtId="0" fontId="7" fillId="8" borderId="18" xfId="1" applyFont="1" applyFill="1" applyBorder="1" applyAlignment="1">
      <alignment horizontal="center" vertical="center" wrapText="1"/>
    </xf>
    <xf numFmtId="0" fontId="27" fillId="7" borderId="14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11" xfId="1" applyFont="1" applyFill="1" applyBorder="1" applyAlignment="1">
      <alignment horizontal="center" vertical="center" wrapText="1"/>
    </xf>
    <xf numFmtId="0" fontId="32" fillId="2" borderId="0" xfId="1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33" fillId="17" borderId="0" xfId="0" applyFont="1" applyFill="1" applyAlignment="1" applyProtection="1">
      <alignment horizontal="left" vertical="center"/>
      <protection locked="0"/>
    </xf>
    <xf numFmtId="0" fontId="10" fillId="2" borderId="0" xfId="1" applyFont="1" applyFill="1" applyAlignment="1">
      <alignment horizontal="center"/>
    </xf>
    <xf numFmtId="0" fontId="1" fillId="8" borderId="14" xfId="1" applyFill="1" applyBorder="1" applyAlignment="1" applyProtection="1">
      <alignment vertical="center"/>
      <protection locked="0"/>
    </xf>
    <xf numFmtId="0" fontId="1" fillId="0" borderId="39" xfId="1" applyBorder="1" applyAlignment="1">
      <alignment textRotation="90"/>
    </xf>
    <xf numFmtId="0" fontId="1" fillId="8" borderId="14" xfId="1" applyFill="1" applyBorder="1" applyAlignment="1" applyProtection="1">
      <alignment vertical="center" textRotation="90"/>
      <protection locked="0"/>
    </xf>
    <xf numFmtId="0" fontId="1" fillId="8" borderId="18" xfId="1" applyFill="1" applyBorder="1" applyAlignment="1">
      <alignment horizontal="left"/>
    </xf>
    <xf numFmtId="0" fontId="35" fillId="0" borderId="39" xfId="1" applyFont="1" applyBorder="1" applyAlignment="1">
      <alignment horizontal="right" vertical="center"/>
    </xf>
    <xf numFmtId="0" fontId="35" fillId="0" borderId="39" xfId="1" applyFont="1" applyBorder="1" applyAlignment="1">
      <alignment horizontal="center" vertical="center"/>
    </xf>
    <xf numFmtId="0" fontId="1" fillId="5" borderId="0" xfId="1" applyFill="1" applyAlignment="1" applyProtection="1">
      <alignment horizontal="center" vertical="center"/>
      <protection locked="0"/>
    </xf>
    <xf numFmtId="0" fontId="18" fillId="18" borderId="41" xfId="0" applyFont="1" applyFill="1" applyBorder="1" applyAlignment="1">
      <alignment wrapText="1"/>
    </xf>
    <xf numFmtId="0" fontId="18" fillId="18" borderId="42" xfId="0" applyFont="1" applyFill="1" applyBorder="1" applyAlignment="1">
      <alignment wrapText="1"/>
    </xf>
    <xf numFmtId="0" fontId="18" fillId="0" borderId="42" xfId="0" applyFont="1" applyBorder="1" applyAlignment="1">
      <alignment wrapText="1"/>
    </xf>
    <xf numFmtId="0" fontId="36" fillId="0" borderId="42" xfId="0" applyFont="1" applyBorder="1" applyAlignment="1">
      <alignment wrapText="1"/>
    </xf>
    <xf numFmtId="0" fontId="36" fillId="18" borderId="42" xfId="0" applyFont="1" applyFill="1" applyBorder="1" applyAlignment="1">
      <alignment wrapText="1"/>
    </xf>
    <xf numFmtId="0" fontId="37" fillId="18" borderId="41" xfId="0" applyFont="1" applyFill="1" applyBorder="1" applyAlignment="1">
      <alignment horizontal="center" wrapText="1"/>
    </xf>
    <xf numFmtId="0" fontId="37" fillId="18" borderId="42" xfId="0" applyFont="1" applyFill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6" fillId="0" borderId="42" xfId="0" applyFont="1" applyBorder="1" applyAlignment="1">
      <alignment horizontal="center" wrapText="1"/>
    </xf>
    <xf numFmtId="0" fontId="38" fillId="18" borderId="41" xfId="0" applyFont="1" applyFill="1" applyBorder="1" applyAlignment="1">
      <alignment horizontal="center" wrapText="1"/>
    </xf>
    <xf numFmtId="0" fontId="38" fillId="18" borderId="42" xfId="0" applyFont="1" applyFill="1" applyBorder="1" applyAlignment="1">
      <alignment horizontal="center" wrapText="1"/>
    </xf>
    <xf numFmtId="0" fontId="3" fillId="2" borderId="0" xfId="1" applyFont="1" applyFill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37" fillId="0" borderId="41" xfId="0" applyFont="1" applyBorder="1" applyAlignment="1">
      <alignment wrapText="1"/>
    </xf>
    <xf numFmtId="0" fontId="37" fillId="0" borderId="42" xfId="0" applyFont="1" applyBorder="1" applyAlignment="1">
      <alignment wrapText="1"/>
    </xf>
    <xf numFmtId="0" fontId="38" fillId="0" borderId="41" xfId="0" applyFont="1" applyBorder="1" applyAlignment="1">
      <alignment horizontal="center" wrapText="1"/>
    </xf>
    <xf numFmtId="0" fontId="1" fillId="19" borderId="6" xfId="1" applyFill="1" applyBorder="1" applyAlignment="1">
      <alignment horizontal="left" vertical="center" wrapText="1"/>
    </xf>
    <xf numFmtId="0" fontId="20" fillId="20" borderId="47" xfId="0" applyFont="1" applyFill="1" applyBorder="1" applyAlignment="1">
      <alignment horizontal="center" wrapText="1"/>
    </xf>
    <xf numFmtId="0" fontId="20" fillId="20" borderId="48" xfId="0" applyFont="1" applyFill="1" applyBorder="1" applyAlignment="1">
      <alignment horizontal="center" wrapText="1"/>
    </xf>
    <xf numFmtId="0" fontId="20" fillId="20" borderId="48" xfId="0" applyFont="1" applyFill="1" applyBorder="1" applyAlignment="1">
      <alignment horizontal="center"/>
    </xf>
    <xf numFmtId="0" fontId="24" fillId="0" borderId="39" xfId="2" applyBorder="1" applyAlignment="1">
      <alignment horizontal="center" vertical="center"/>
    </xf>
    <xf numFmtId="0" fontId="22" fillId="21" borderId="0" xfId="0" applyFont="1" applyFill="1" applyAlignment="1">
      <alignment horizontal="center" vertical="center" wrapText="1"/>
    </xf>
    <xf numFmtId="0" fontId="22" fillId="21" borderId="0" xfId="0" applyFont="1" applyFill="1" applyAlignment="1">
      <alignment horizontal="justify" vertical="center" wrapText="1"/>
    </xf>
    <xf numFmtId="0" fontId="18" fillId="22" borderId="0" xfId="0" applyFont="1" applyFill="1" applyAlignment="1">
      <alignment horizontal="left" vertical="center" wrapText="1"/>
    </xf>
    <xf numFmtId="0" fontId="22" fillId="22" borderId="0" xfId="0" applyFont="1" applyFill="1" applyAlignment="1">
      <alignment horizontal="center" vertical="center" wrapText="1"/>
    </xf>
    <xf numFmtId="0" fontId="18" fillId="21" borderId="0" xfId="0" applyFont="1" applyFill="1" applyAlignment="1">
      <alignment wrapText="1"/>
    </xf>
    <xf numFmtId="0" fontId="18" fillId="21" borderId="0" xfId="0" applyFont="1" applyFill="1" applyAlignment="1">
      <alignment horizontal="left" vertical="center" wrapText="1"/>
    </xf>
    <xf numFmtId="0" fontId="41" fillId="0" borderId="50" xfId="2" applyFont="1" applyBorder="1" applyAlignment="1">
      <alignment vertical="center" wrapText="1"/>
    </xf>
    <xf numFmtId="0" fontId="41" fillId="21" borderId="50" xfId="2" applyFont="1" applyFill="1" applyBorder="1" applyAlignment="1">
      <alignment vertical="center" wrapText="1"/>
    </xf>
    <xf numFmtId="0" fontId="22" fillId="21" borderId="0" xfId="0" applyFont="1" applyFill="1" applyAlignment="1">
      <alignment horizontal="left" vertical="center" wrapText="1"/>
    </xf>
    <xf numFmtId="0" fontId="22" fillId="22" borderId="0" xfId="0" applyFont="1" applyFill="1" applyAlignment="1">
      <alignment horizontal="left" vertical="center" wrapText="1"/>
    </xf>
    <xf numFmtId="0" fontId="18" fillId="21" borderId="0" xfId="0" applyFont="1" applyFill="1" applyAlignment="1">
      <alignment vertical="center" wrapText="1"/>
    </xf>
    <xf numFmtId="0" fontId="18" fillId="22" borderId="0" xfId="0" applyFont="1" applyFill="1" applyAlignment="1">
      <alignment vertical="center" wrapText="1"/>
    </xf>
    <xf numFmtId="0" fontId="41" fillId="0" borderId="39" xfId="2" applyFont="1" applyBorder="1" applyAlignment="1">
      <alignment vertical="center" wrapText="1"/>
    </xf>
    <xf numFmtId="0" fontId="43" fillId="23" borderId="39" xfId="2" applyFont="1" applyFill="1" applyBorder="1" applyAlignment="1">
      <alignment horizontal="center" vertical="center" wrapText="1"/>
    </xf>
    <xf numFmtId="0" fontId="43" fillId="23" borderId="55" xfId="2" applyFont="1" applyFill="1" applyBorder="1" applyAlignment="1">
      <alignment horizontal="center" vertical="center" wrapText="1"/>
    </xf>
    <xf numFmtId="0" fontId="43" fillId="23" borderId="55" xfId="2" applyFont="1" applyFill="1" applyBorder="1" applyAlignment="1">
      <alignment horizontal="center" vertical="center"/>
    </xf>
    <xf numFmtId="0" fontId="22" fillId="21" borderId="0" xfId="0" applyFont="1" applyFill="1" applyAlignment="1">
      <alignment vertical="center" wrapText="1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justify" vertical="center"/>
    </xf>
    <xf numFmtId="0" fontId="18" fillId="0" borderId="0" xfId="1" applyFont="1" applyAlignment="1">
      <alignment vertical="center" wrapText="1"/>
    </xf>
    <xf numFmtId="0" fontId="18" fillId="5" borderId="0" xfId="1" applyFont="1" applyFill="1" applyAlignment="1">
      <alignment vertical="center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wrapText="1"/>
    </xf>
    <xf numFmtId="0" fontId="24" fillId="0" borderId="50" xfId="2" applyBorder="1" applyAlignment="1">
      <alignment vertical="center" wrapText="1"/>
    </xf>
    <xf numFmtId="0" fontId="24" fillId="0" borderId="53" xfId="2" applyBorder="1" applyAlignment="1">
      <alignment horizontal="center" vertical="center"/>
    </xf>
    <xf numFmtId="0" fontId="24" fillId="0" borderId="54" xfId="2" applyBorder="1" applyAlignment="1">
      <alignment horizontal="center" vertical="center"/>
    </xf>
    <xf numFmtId="0" fontId="22" fillId="21" borderId="54" xfId="0" applyFont="1" applyFill="1" applyBorder="1" applyAlignment="1">
      <alignment vertical="center" wrapText="1"/>
    </xf>
    <xf numFmtId="0" fontId="41" fillId="0" borderId="54" xfId="2" applyFont="1" applyBorder="1" applyAlignment="1">
      <alignment horizontal="left" vertical="center" wrapText="1"/>
    </xf>
    <xf numFmtId="0" fontId="1" fillId="0" borderId="19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22" xfId="1" applyBorder="1" applyAlignment="1">
      <alignment horizontal="left" vertical="center" wrapText="1"/>
    </xf>
    <xf numFmtId="0" fontId="1" fillId="0" borderId="39" xfId="1" applyBorder="1" applyAlignment="1">
      <alignment horizontal="left" vertical="center" wrapText="1"/>
    </xf>
    <xf numFmtId="0" fontId="26" fillId="14" borderId="39" xfId="0" applyFont="1" applyFill="1" applyBorder="1" applyAlignment="1">
      <alignment vertical="center" wrapText="1"/>
    </xf>
    <xf numFmtId="0" fontId="1" fillId="24" borderId="0" xfId="1" applyFill="1"/>
    <xf numFmtId="0" fontId="1" fillId="21" borderId="0" xfId="1" applyFill="1"/>
    <xf numFmtId="0" fontId="1" fillId="25" borderId="0" xfId="1" applyFill="1"/>
    <xf numFmtId="0" fontId="0" fillId="0" borderId="0" xfId="0" applyAlignment="1">
      <alignment wrapText="1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4" fillId="0" borderId="0" xfId="1" applyFont="1" applyAlignment="1">
      <alignment wrapText="1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1" applyFont="1" applyFill="1" applyAlignment="1" applyProtection="1">
      <alignment horizontal="center" vertical="center" wrapText="1"/>
      <protection locked="0"/>
    </xf>
    <xf numFmtId="0" fontId="3" fillId="3" borderId="0" xfId="1" applyFont="1" applyFill="1" applyAlignment="1" applyProtection="1">
      <alignment horizontal="center" vertical="center"/>
      <protection locked="0"/>
    </xf>
    <xf numFmtId="0" fontId="4" fillId="3" borderId="0" xfId="1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>
      <alignment horizontal="center" vertical="center"/>
    </xf>
    <xf numFmtId="0" fontId="6" fillId="4" borderId="0" xfId="1" applyFont="1" applyFill="1" applyAlignment="1">
      <alignment wrapText="1"/>
    </xf>
    <xf numFmtId="0" fontId="7" fillId="4" borderId="7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" fillId="4" borderId="40" xfId="1" applyFill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6" fillId="5" borderId="0" xfId="1" applyFont="1" applyFill="1" applyAlignment="1">
      <alignment wrapText="1"/>
    </xf>
    <xf numFmtId="0" fontId="31" fillId="2" borderId="60" xfId="1" applyFont="1" applyFill="1" applyBorder="1" applyAlignment="1">
      <alignment horizontal="center" vertical="center" wrapText="1"/>
    </xf>
    <xf numFmtId="0" fontId="1" fillId="4" borderId="39" xfId="1" applyFill="1" applyBorder="1" applyAlignment="1">
      <alignment vertical="center" wrapText="1"/>
    </xf>
    <xf numFmtId="0" fontId="1" fillId="4" borderId="3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 wrapText="1"/>
    </xf>
    <xf numFmtId="0" fontId="13" fillId="8" borderId="17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1" fillId="0" borderId="39" xfId="1" applyBorder="1" applyAlignment="1">
      <alignment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7" fillId="15" borderId="14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right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1" fillId="5" borderId="2" xfId="1" applyFill="1" applyBorder="1" applyAlignment="1">
      <alignment horizontal="center" vertical="center" wrapText="1"/>
    </xf>
    <xf numFmtId="3" fontId="7" fillId="10" borderId="2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right" wrapText="1"/>
    </xf>
    <xf numFmtId="3" fontId="7" fillId="10" borderId="28" xfId="1" applyNumberFormat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right" wrapText="1"/>
    </xf>
    <xf numFmtId="3" fontId="7" fillId="10" borderId="31" xfId="1" applyNumberFormat="1" applyFont="1" applyFill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1" fillId="21" borderId="0" xfId="1" applyFill="1" applyAlignment="1">
      <alignment vertical="center"/>
    </xf>
    <xf numFmtId="0" fontId="31" fillId="9" borderId="0" xfId="1" applyFont="1" applyFill="1" applyAlignment="1">
      <alignment horizontal="center"/>
    </xf>
    <xf numFmtId="0" fontId="47" fillId="2" borderId="16" xfId="1" applyFont="1" applyFill="1" applyBorder="1" applyAlignment="1">
      <alignment vertical="center"/>
    </xf>
    <xf numFmtId="0" fontId="47" fillId="2" borderId="16" xfId="1" applyFont="1" applyFill="1" applyBorder="1" applyAlignment="1">
      <alignment vertical="center" wrapText="1"/>
    </xf>
    <xf numFmtId="0" fontId="31" fillId="2" borderId="23" xfId="1" applyFont="1" applyFill="1" applyBorder="1" applyAlignment="1">
      <alignment horizontal="center" vertical="center" wrapText="1"/>
    </xf>
    <xf numFmtId="0" fontId="31" fillId="2" borderId="24" xfId="1" applyFont="1" applyFill="1" applyBorder="1" applyAlignment="1">
      <alignment horizontal="center" vertical="center" wrapText="1"/>
    </xf>
    <xf numFmtId="0" fontId="31" fillId="2" borderId="25" xfId="1" applyFont="1" applyFill="1" applyBorder="1" applyAlignment="1">
      <alignment horizontal="center" vertical="center" wrapText="1"/>
    </xf>
    <xf numFmtId="0" fontId="26" fillId="15" borderId="6" xfId="1" applyFont="1" applyFill="1" applyBorder="1" applyAlignment="1">
      <alignment horizontal="center" vertical="center" wrapText="1"/>
    </xf>
    <xf numFmtId="0" fontId="48" fillId="2" borderId="1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0" fontId="26" fillId="0" borderId="0" xfId="1" applyFont="1"/>
    <xf numFmtId="0" fontId="26" fillId="4" borderId="0" xfId="1" applyFont="1" applyFill="1"/>
    <xf numFmtId="0" fontId="24" fillId="4" borderId="39" xfId="1" applyFont="1" applyFill="1" applyBorder="1" applyAlignment="1">
      <alignment horizontal="center" vertical="center" wrapText="1"/>
    </xf>
    <xf numFmtId="0" fontId="24" fillId="0" borderId="39" xfId="1" applyFont="1" applyBorder="1" applyAlignment="1">
      <alignment horizontal="center" vertical="center" wrapText="1"/>
    </xf>
    <xf numFmtId="0" fontId="49" fillId="2" borderId="2" xfId="1" applyFont="1" applyFill="1" applyBorder="1" applyAlignment="1" applyProtection="1">
      <alignment horizontal="right" wrapText="1"/>
      <protection locked="0"/>
    </xf>
    <xf numFmtId="0" fontId="34" fillId="0" borderId="0" xfId="1" applyFont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1" fillId="26" borderId="0" xfId="0" applyFont="1" applyFill="1" applyAlignment="1" applyProtection="1">
      <alignment horizontal="left"/>
      <protection locked="0"/>
    </xf>
    <xf numFmtId="0" fontId="5" fillId="3" borderId="0" xfId="1" applyFont="1" applyFill="1" applyAlignment="1" applyProtection="1">
      <alignment vertical="top"/>
      <protection locked="0"/>
    </xf>
    <xf numFmtId="0" fontId="20" fillId="20" borderId="49" xfId="0" applyFont="1" applyFill="1" applyBorder="1" applyAlignment="1">
      <alignment horizontal="center" wrapText="1"/>
    </xf>
    <xf numFmtId="0" fontId="24" fillId="4" borderId="39" xfId="1" applyFont="1" applyFill="1" applyBorder="1" applyAlignment="1">
      <alignment vertical="center" wrapText="1"/>
    </xf>
    <xf numFmtId="0" fontId="30" fillId="16" borderId="21" xfId="1" applyFont="1" applyFill="1" applyBorder="1" applyAlignment="1" applyProtection="1">
      <alignment horizontal="left" vertical="center" wrapText="1"/>
      <protection locked="0"/>
    </xf>
    <xf numFmtId="0" fontId="8" fillId="16" borderId="21" xfId="1" applyFont="1" applyFill="1" applyBorder="1" applyAlignment="1" applyProtection="1">
      <alignment horizontal="left" vertical="center" wrapText="1"/>
      <protection locked="0"/>
    </xf>
    <xf numFmtId="0" fontId="5" fillId="3" borderId="0" xfId="1" applyFont="1" applyFill="1" applyAlignment="1" applyProtection="1">
      <alignment horizontal="left" vertical="top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1" fillId="0" borderId="39" xfId="1" applyBorder="1" applyAlignment="1">
      <alignment horizontal="center"/>
    </xf>
    <xf numFmtId="0" fontId="39" fillId="20" borderId="43" xfId="0" applyFont="1" applyFill="1" applyBorder="1" applyAlignment="1">
      <alignment horizontal="center" wrapText="1"/>
    </xf>
    <xf numFmtId="0" fontId="39" fillId="20" borderId="44" xfId="0" applyFont="1" applyFill="1" applyBorder="1" applyAlignment="1">
      <alignment horizontal="center" wrapText="1"/>
    </xf>
    <xf numFmtId="0" fontId="39" fillId="20" borderId="58" xfId="0" applyFont="1" applyFill="1" applyBorder="1" applyAlignment="1">
      <alignment horizontal="center" wrapText="1"/>
    </xf>
    <xf numFmtId="0" fontId="20" fillId="20" borderId="45" xfId="0" applyFont="1" applyFill="1" applyBorder="1" applyAlignment="1">
      <alignment horizontal="center"/>
    </xf>
    <xf numFmtId="0" fontId="20" fillId="20" borderId="46" xfId="0" applyFont="1" applyFill="1" applyBorder="1" applyAlignment="1">
      <alignment horizontal="center"/>
    </xf>
    <xf numFmtId="0" fontId="20" fillId="20" borderId="59" xfId="0" applyFont="1" applyFill="1" applyBorder="1" applyAlignment="1">
      <alignment horizontal="center"/>
    </xf>
    <xf numFmtId="0" fontId="40" fillId="21" borderId="50" xfId="0" applyFont="1" applyFill="1" applyBorder="1" applyAlignment="1">
      <alignment horizontal="center" vertical="center" wrapText="1"/>
    </xf>
    <xf numFmtId="0" fontId="40" fillId="21" borderId="51" xfId="0" applyFont="1" applyFill="1" applyBorder="1" applyAlignment="1">
      <alignment horizontal="center" vertical="center" wrapText="1"/>
    </xf>
    <xf numFmtId="0" fontId="40" fillId="21" borderId="52" xfId="0" applyFont="1" applyFill="1" applyBorder="1" applyAlignment="1">
      <alignment horizontal="center" vertical="center" wrapText="1"/>
    </xf>
    <xf numFmtId="0" fontId="40" fillId="21" borderId="53" xfId="0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0" fillId="21" borderId="57" xfId="0" applyFont="1" applyFill="1" applyBorder="1" applyAlignment="1">
      <alignment horizontal="center" vertical="center" wrapText="1"/>
    </xf>
    <xf numFmtId="0" fontId="22" fillId="21" borderId="54" xfId="0" applyFont="1" applyFill="1" applyBorder="1" applyAlignment="1">
      <alignment horizontal="left" vertical="center" wrapText="1"/>
    </xf>
    <xf numFmtId="0" fontId="22" fillId="21" borderId="56" xfId="0" applyFont="1" applyFill="1" applyBorder="1" applyAlignment="1">
      <alignment horizontal="left" vertical="center" wrapText="1"/>
    </xf>
    <xf numFmtId="0" fontId="22" fillId="21" borderId="55" xfId="0" applyFont="1" applyFill="1" applyBorder="1" applyAlignment="1">
      <alignment horizontal="left" vertical="center" wrapText="1"/>
    </xf>
    <xf numFmtId="0" fontId="24" fillId="0" borderId="54" xfId="2" applyBorder="1" applyAlignment="1">
      <alignment horizontal="left" vertical="center" wrapText="1"/>
    </xf>
    <xf numFmtId="0" fontId="24" fillId="0" borderId="56" xfId="2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27"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C77"/>
  <sheetViews>
    <sheetView topLeftCell="B43" zoomScale="69" zoomScaleNormal="69" workbookViewId="0">
      <selection activeCell="C33" sqref="C33"/>
    </sheetView>
  </sheetViews>
  <sheetFormatPr defaultColWidth="8.85546875" defaultRowHeight="12.75"/>
  <cols>
    <col min="1" max="1" width="0" style="1" hidden="1" customWidth="1"/>
    <col min="2" max="2" width="6.42578125" style="1" customWidth="1"/>
    <col min="3" max="3" width="52.140625" style="1" customWidth="1"/>
    <col min="4" max="4" width="7.42578125" style="2" customWidth="1"/>
    <col min="5" max="5" width="8.140625" style="2" customWidth="1"/>
    <col min="6" max="7" width="4.85546875" style="2" customWidth="1"/>
    <col min="8" max="8" width="5.42578125" style="2" customWidth="1"/>
    <col min="9" max="9" width="4" style="2" customWidth="1"/>
    <col min="10" max="10" width="6" style="3" customWidth="1"/>
    <col min="11" max="11" width="0" style="1" hidden="1" customWidth="1"/>
    <col min="12" max="12" width="4.85546875" style="3" customWidth="1"/>
    <col min="13" max="14" width="0" style="3" hidden="1" customWidth="1"/>
    <col min="15" max="15" width="8" style="3" customWidth="1"/>
    <col min="16" max="16" width="6.85546875" style="30" customWidth="1"/>
    <col min="17" max="17" width="6.85546875" style="2" customWidth="1"/>
    <col min="18" max="18" width="24.85546875" style="3" customWidth="1"/>
    <col min="19" max="19" width="22.42578125" style="3" customWidth="1"/>
    <col min="20" max="20" width="22.140625" style="3" customWidth="1"/>
    <col min="21" max="21" width="44.140625" style="1" customWidth="1"/>
    <col min="22" max="16384" width="8.85546875" style="1"/>
  </cols>
  <sheetData>
    <row r="1" spans="1:21">
      <c r="B1" s="4"/>
      <c r="C1" s="172"/>
      <c r="D1" s="173"/>
      <c r="E1" s="173"/>
      <c r="F1" s="173"/>
      <c r="G1" s="173"/>
      <c r="H1" s="173"/>
      <c r="I1" s="173"/>
      <c r="J1" s="173"/>
      <c r="K1" s="174"/>
      <c r="L1" s="175"/>
      <c r="M1" s="176"/>
      <c r="N1" s="37"/>
      <c r="O1" s="175"/>
      <c r="P1" s="37"/>
      <c r="Q1" s="37"/>
      <c r="R1" s="175"/>
      <c r="S1" s="175"/>
      <c r="T1" s="253"/>
    </row>
    <row r="2" spans="1:21">
      <c r="B2" s="4"/>
      <c r="C2" s="177"/>
      <c r="D2" s="173"/>
      <c r="E2" s="173"/>
      <c r="F2" s="173"/>
      <c r="G2" s="173"/>
      <c r="H2" s="173"/>
      <c r="I2" s="173"/>
      <c r="J2" s="173"/>
      <c r="K2" s="174"/>
      <c r="L2" s="38"/>
      <c r="M2" s="176"/>
      <c r="N2" s="37"/>
      <c r="O2" s="37"/>
      <c r="P2" s="37"/>
      <c r="Q2" s="37"/>
      <c r="R2" s="175"/>
      <c r="S2" s="175"/>
      <c r="T2" s="175"/>
    </row>
    <row r="3" spans="1:21" ht="29.25">
      <c r="B3" s="5"/>
      <c r="C3" s="257" t="s">
        <v>272</v>
      </c>
      <c r="D3" s="178"/>
      <c r="E3" s="178"/>
      <c r="F3" s="178"/>
      <c r="G3" s="178"/>
      <c r="H3" s="178"/>
      <c r="I3" s="178"/>
      <c r="J3" s="178"/>
      <c r="K3" s="179"/>
      <c r="L3" s="180"/>
      <c r="M3" s="181"/>
      <c r="N3" s="45"/>
      <c r="O3" s="45"/>
      <c r="P3" s="45"/>
      <c r="Q3" s="45"/>
      <c r="R3" s="180"/>
      <c r="S3" s="180"/>
      <c r="T3" s="180"/>
    </row>
    <row r="4" spans="1:21" ht="26.25">
      <c r="B4" s="6"/>
      <c r="C4" s="7" t="s">
        <v>223</v>
      </c>
      <c r="D4" s="182"/>
      <c r="E4" s="182"/>
      <c r="F4" s="182"/>
      <c r="G4" s="182"/>
      <c r="H4" s="182"/>
      <c r="I4" s="182"/>
      <c r="J4" s="182"/>
      <c r="K4" s="183"/>
      <c r="L4" s="184"/>
      <c r="M4" s="185"/>
      <c r="N4" s="175"/>
      <c r="O4" s="184"/>
      <c r="P4" s="184"/>
      <c r="Q4" s="184"/>
      <c r="R4" s="184"/>
      <c r="S4" s="184"/>
      <c r="T4" s="184"/>
    </row>
    <row r="5" spans="1:21" ht="40.5" customHeight="1">
      <c r="B5" s="6"/>
      <c r="C5" s="258" t="s">
        <v>273</v>
      </c>
      <c r="D5" s="263" t="s">
        <v>274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1" ht="18">
      <c r="B6" s="6"/>
      <c r="C6" s="7" t="s">
        <v>224</v>
      </c>
      <c r="D6" s="182"/>
      <c r="E6" s="182"/>
      <c r="F6" s="182"/>
      <c r="G6" s="182"/>
      <c r="H6" s="182"/>
      <c r="I6" s="182"/>
      <c r="J6" s="182"/>
      <c r="K6" s="183"/>
      <c r="L6" s="184"/>
      <c r="M6" s="185"/>
      <c r="N6" s="175"/>
      <c r="O6" s="184"/>
      <c r="P6" s="184"/>
      <c r="Q6" s="184"/>
      <c r="R6" s="184"/>
      <c r="S6" s="184"/>
      <c r="T6" s="184"/>
    </row>
    <row r="7" spans="1:21" ht="18">
      <c r="B7" s="6"/>
      <c r="C7" s="7" t="s">
        <v>225</v>
      </c>
      <c r="D7" s="182"/>
      <c r="E7" s="182"/>
      <c r="F7" s="182"/>
      <c r="G7" s="182"/>
      <c r="H7" s="182"/>
      <c r="I7" s="182"/>
      <c r="J7" s="182"/>
      <c r="K7" s="183"/>
      <c r="L7" s="184"/>
      <c r="M7" s="185"/>
      <c r="N7" s="175"/>
      <c r="O7" s="184"/>
      <c r="P7" s="184"/>
      <c r="Q7" s="184"/>
      <c r="R7" s="184"/>
      <c r="S7" s="184"/>
      <c r="T7" s="184"/>
    </row>
    <row r="8" spans="1:21" ht="19.5">
      <c r="B8" s="6"/>
      <c r="C8" s="105" t="s">
        <v>0</v>
      </c>
      <c r="D8" s="182"/>
      <c r="E8" s="182"/>
      <c r="F8" s="182"/>
      <c r="G8" s="182"/>
      <c r="H8" s="182"/>
      <c r="I8" s="182"/>
      <c r="J8" s="182"/>
      <c r="K8" s="183"/>
      <c r="L8" s="184"/>
      <c r="M8" s="185"/>
      <c r="N8" s="175"/>
      <c r="O8" s="184"/>
      <c r="P8" s="184"/>
      <c r="Q8" s="184"/>
      <c r="R8" s="184"/>
      <c r="S8" s="184"/>
      <c r="T8" s="184"/>
    </row>
    <row r="9" spans="1:21" s="10" customFormat="1">
      <c r="A9" s="8"/>
      <c r="B9" s="9"/>
      <c r="C9" s="252" t="s">
        <v>217</v>
      </c>
      <c r="D9" s="186" t="str">
        <f ca="1">MID(CELL("nazwa_pliku"),1+SEARCH("[",CELL("nazwa_pliku")),SEARCH("]",CELL("nazwa_pliku"))-SEARCH("[",CELL("nazwa_pliku"))-5)</f>
        <v>AiR_2st_stac_ogólno_ISA - v1.5.</v>
      </c>
      <c r="E9" s="187"/>
      <c r="F9" s="187"/>
      <c r="G9" s="187"/>
      <c r="H9" s="187"/>
      <c r="I9" s="187"/>
      <c r="J9" s="187"/>
      <c r="K9" s="188" t="str">
        <f ca="1">MID(CELL("nazwa_pliku"),1+SEARCH("[",CELL("nazwa_pliku")),SEARCH("]",CELL("nazwa_pliku"))-SEARCH("[",CELL("nazwa_pliku"))-1)</f>
        <v>AiR_2st_stac_ogólno_ISA - v1.5.xlsx</v>
      </c>
      <c r="L9" s="189"/>
      <c r="M9" s="190"/>
      <c r="N9" s="45"/>
      <c r="O9" s="191"/>
      <c r="P9" s="191"/>
      <c r="Q9" s="191"/>
      <c r="R9" s="189"/>
      <c r="S9" s="189"/>
      <c r="T9" s="189"/>
    </row>
    <row r="10" spans="1:21">
      <c r="A10" s="11"/>
      <c r="B10" s="5"/>
      <c r="C10" s="192"/>
      <c r="D10" s="193"/>
      <c r="E10" s="194"/>
      <c r="F10" s="194"/>
      <c r="G10" s="194"/>
      <c r="H10" s="194"/>
      <c r="I10" s="194"/>
      <c r="J10" s="194"/>
      <c r="K10" s="195"/>
      <c r="L10" s="180"/>
      <c r="M10" s="180"/>
      <c r="N10" s="45"/>
      <c r="O10" s="45"/>
      <c r="P10" s="45"/>
      <c r="Q10" s="45"/>
      <c r="R10" s="264" t="s">
        <v>275</v>
      </c>
      <c r="S10" s="264"/>
      <c r="T10" s="264"/>
    </row>
    <row r="11" spans="1:21" ht="25.5">
      <c r="A11" s="12"/>
      <c r="B11" s="5"/>
      <c r="C11" s="196" t="s">
        <v>1</v>
      </c>
      <c r="D11" s="193"/>
      <c r="E11" s="194"/>
      <c r="F11" s="194"/>
      <c r="G11" s="194"/>
      <c r="H11" s="194"/>
      <c r="I11" s="194"/>
      <c r="J11" s="194"/>
      <c r="K11" s="195"/>
      <c r="L11" s="180"/>
      <c r="M11" s="180"/>
      <c r="N11" s="45"/>
      <c r="O11" s="45"/>
      <c r="P11" s="45"/>
      <c r="Q11" s="45"/>
      <c r="R11" s="40" t="s">
        <v>80</v>
      </c>
      <c r="S11" s="40" t="s">
        <v>81</v>
      </c>
      <c r="T11" s="40" t="s">
        <v>82</v>
      </c>
    </row>
    <row r="12" spans="1:21" ht="146.25" customHeight="1">
      <c r="A12" s="12"/>
      <c r="B12" s="13"/>
      <c r="C12" s="168" t="s">
        <v>289</v>
      </c>
      <c r="D12" s="197"/>
      <c r="E12" s="198"/>
      <c r="F12" s="198"/>
      <c r="G12" s="198"/>
      <c r="H12" s="198"/>
      <c r="I12" s="198"/>
      <c r="J12" s="198"/>
      <c r="K12" s="199" t="str">
        <f ca="1">MID(CELL("nazwa_pliku"),1+SEARCH("[",CELL("nazwa_pliku")),SEARCH("]",CELL("nazwa_pliku"))-SEARCH("[",CELL("nazwa_pliku"))-1)</f>
        <v>AiR_2st_stac_ogólno_ISA - v1.5.xlsx</v>
      </c>
      <c r="L12" s="200"/>
      <c r="M12" s="201"/>
      <c r="N12" s="202"/>
      <c r="O12" s="97"/>
      <c r="P12" s="97"/>
      <c r="Q12" s="203"/>
      <c r="R12" s="21" t="s">
        <v>86</v>
      </c>
      <c r="S12" s="21" t="s">
        <v>87</v>
      </c>
      <c r="T12" s="21" t="s">
        <v>88</v>
      </c>
    </row>
    <row r="13" spans="1:21" ht="15.75">
      <c r="A13" s="14"/>
      <c r="C13" s="204" t="s">
        <v>5</v>
      </c>
      <c r="D13" s="35"/>
      <c r="E13" s="35"/>
      <c r="F13" s="35"/>
      <c r="G13" s="35"/>
      <c r="H13" s="35"/>
      <c r="I13" s="35"/>
      <c r="J13" s="35"/>
      <c r="K13" s="33"/>
      <c r="L13" s="35"/>
      <c r="M13" s="35"/>
      <c r="N13" s="38"/>
      <c r="O13" s="38"/>
      <c r="P13" s="38"/>
      <c r="Q13" s="38"/>
      <c r="R13" s="264" t="s">
        <v>276</v>
      </c>
      <c r="S13" s="264"/>
      <c r="T13" s="264"/>
    </row>
    <row r="14" spans="1:21" ht="22.5" customHeight="1">
      <c r="A14" s="14"/>
      <c r="B14" s="16" t="s">
        <v>6</v>
      </c>
      <c r="C14" s="19" t="s">
        <v>7</v>
      </c>
      <c r="D14" s="17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  <c r="I14" s="17" t="s">
        <v>13</v>
      </c>
      <c r="J14" s="17" t="s">
        <v>14</v>
      </c>
      <c r="K14" s="18" t="s">
        <v>15</v>
      </c>
      <c r="L14" s="102" t="s">
        <v>16</v>
      </c>
      <c r="M14" s="101" t="s">
        <v>17</v>
      </c>
      <c r="N14" s="103" t="s">
        <v>18</v>
      </c>
      <c r="O14" s="101" t="s">
        <v>19</v>
      </c>
      <c r="P14" s="101" t="s">
        <v>20</v>
      </c>
      <c r="Q14" s="205" t="s">
        <v>21</v>
      </c>
      <c r="R14" s="40" t="s">
        <v>2</v>
      </c>
      <c r="S14" s="40" t="s">
        <v>3</v>
      </c>
      <c r="T14" s="40" t="s">
        <v>4</v>
      </c>
    </row>
    <row r="15" spans="1:21" ht="42" customHeight="1">
      <c r="A15" s="20" t="s">
        <v>22</v>
      </c>
      <c r="B15" s="206">
        <v>1</v>
      </c>
      <c r="C15" s="206" t="s">
        <v>184</v>
      </c>
      <c r="D15" s="207"/>
      <c r="E15" s="207">
        <v>30</v>
      </c>
      <c r="F15" s="207"/>
      <c r="G15" s="207">
        <v>30</v>
      </c>
      <c r="H15" s="207"/>
      <c r="I15" s="207"/>
      <c r="J15" s="207">
        <v>4</v>
      </c>
      <c r="K15" s="207"/>
      <c r="L15" s="207"/>
      <c r="M15" s="207"/>
      <c r="N15" s="207"/>
      <c r="O15" s="207"/>
      <c r="P15" s="207"/>
      <c r="Q15" s="207" t="s">
        <v>21</v>
      </c>
      <c r="R15" s="207" t="s">
        <v>234</v>
      </c>
      <c r="S15" s="207" t="s">
        <v>257</v>
      </c>
      <c r="T15" s="207" t="s">
        <v>204</v>
      </c>
      <c r="U15" s="3"/>
    </row>
    <row r="16" spans="1:21" s="49" customFormat="1" ht="36" customHeight="1">
      <c r="A16" s="236" t="b">
        <f t="shared" ref="A16:A22" si="0">IF(ISBLANK(B15),"",IF(ISNA(MATCH(B15,"#REF!,0)),""?"",""+""))")),TRUE))</f>
        <v>0</v>
      </c>
      <c r="B16" s="215">
        <v>2</v>
      </c>
      <c r="C16" s="216" t="s">
        <v>185</v>
      </c>
      <c r="D16" s="127" t="s">
        <v>23</v>
      </c>
      <c r="E16" s="127">
        <v>30</v>
      </c>
      <c r="F16" s="127"/>
      <c r="G16" s="127">
        <v>30</v>
      </c>
      <c r="H16" s="127"/>
      <c r="I16" s="127"/>
      <c r="J16" s="127">
        <v>4</v>
      </c>
      <c r="K16" s="12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16" s="127"/>
      <c r="M16" s="127" t="b">
        <f>IF(AND(ISNA(MATCH($B16,"#REF!,0)),ISNA(MATCH($B31,#REF!,0))),"""",""*"")"))),TRUE)</f>
        <v>0</v>
      </c>
      <c r="N16" s="127" t="str">
        <f>"#REF!"</f>
        <v>#REF!</v>
      </c>
      <c r="O16" s="127"/>
      <c r="P16" s="127" t="s">
        <v>20</v>
      </c>
      <c r="Q16" s="127" t="s">
        <v>21</v>
      </c>
      <c r="R16" s="255" t="s">
        <v>261</v>
      </c>
      <c r="S16" s="255" t="s">
        <v>248</v>
      </c>
      <c r="T16" s="255" t="s">
        <v>89</v>
      </c>
    </row>
    <row r="17" spans="1:679" s="24" customFormat="1" ht="54.75" customHeight="1">
      <c r="A17" s="23" t="b">
        <f t="shared" si="0"/>
        <v>0</v>
      </c>
      <c r="B17" s="206">
        <v>3</v>
      </c>
      <c r="C17" s="206" t="s">
        <v>186</v>
      </c>
      <c r="D17" s="207" t="s">
        <v>23</v>
      </c>
      <c r="E17" s="207">
        <v>30</v>
      </c>
      <c r="F17" s="207">
        <v>30</v>
      </c>
      <c r="G17" s="207"/>
      <c r="H17" s="207"/>
      <c r="I17" s="207"/>
      <c r="J17" s="207">
        <v>4</v>
      </c>
      <c r="K17" s="207"/>
      <c r="L17" s="207"/>
      <c r="M17" s="207"/>
      <c r="N17" s="207"/>
      <c r="O17" s="207" t="s">
        <v>19</v>
      </c>
      <c r="P17" s="207"/>
      <c r="Q17" s="207" t="s">
        <v>21</v>
      </c>
      <c r="R17" s="207" t="s">
        <v>205</v>
      </c>
      <c r="S17" s="207" t="s">
        <v>212</v>
      </c>
      <c r="T17" s="207" t="s">
        <v>204</v>
      </c>
      <c r="U17" s="4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  <c r="IW17" s="169"/>
      <c r="IX17" s="169"/>
      <c r="IY17" s="169"/>
      <c r="IZ17" s="169"/>
      <c r="JA17" s="169"/>
      <c r="JB17" s="169"/>
      <c r="JC17" s="169"/>
      <c r="JD17" s="169"/>
      <c r="JE17" s="169"/>
      <c r="JF17" s="169"/>
      <c r="JG17" s="169"/>
      <c r="JH17" s="169"/>
      <c r="JI17" s="169"/>
      <c r="JJ17" s="169"/>
      <c r="JK17" s="169"/>
      <c r="JL17" s="169"/>
      <c r="JM17" s="169"/>
      <c r="JN17" s="169"/>
      <c r="JO17" s="169"/>
      <c r="JP17" s="169"/>
      <c r="JQ17" s="169"/>
      <c r="JR17" s="169"/>
      <c r="JS17" s="169"/>
      <c r="JT17" s="169"/>
      <c r="JU17" s="169"/>
      <c r="JV17" s="169"/>
      <c r="JW17" s="169"/>
      <c r="JX17" s="169"/>
      <c r="JY17" s="169"/>
      <c r="JZ17" s="169"/>
      <c r="KA17" s="169"/>
      <c r="KB17" s="169"/>
      <c r="KC17" s="169"/>
      <c r="KD17" s="169"/>
      <c r="KE17" s="169"/>
      <c r="KF17" s="169"/>
      <c r="KG17" s="169"/>
      <c r="KH17" s="169"/>
      <c r="KI17" s="169"/>
      <c r="KJ17" s="169"/>
      <c r="KK17" s="169"/>
      <c r="KL17" s="169"/>
      <c r="KM17" s="169"/>
      <c r="KN17" s="169"/>
      <c r="KO17" s="169"/>
      <c r="KP17" s="169"/>
      <c r="KQ17" s="169"/>
      <c r="KR17" s="169"/>
      <c r="KS17" s="169"/>
      <c r="KT17" s="169"/>
      <c r="KU17" s="169"/>
      <c r="KV17" s="169"/>
      <c r="KW17" s="169"/>
      <c r="KX17" s="169"/>
      <c r="KY17" s="169"/>
      <c r="KZ17" s="169"/>
      <c r="LA17" s="169"/>
      <c r="LB17" s="169"/>
      <c r="LC17" s="169"/>
      <c r="LD17" s="169"/>
      <c r="LE17" s="169"/>
      <c r="LF17" s="169"/>
      <c r="LG17" s="169"/>
      <c r="LH17" s="169"/>
      <c r="LI17" s="169"/>
      <c r="LJ17" s="169"/>
      <c r="LK17" s="169"/>
      <c r="LL17" s="169"/>
      <c r="LM17" s="169"/>
      <c r="LN17" s="169"/>
      <c r="LO17" s="169"/>
      <c r="LP17" s="169"/>
      <c r="LQ17" s="169"/>
      <c r="LR17" s="169"/>
      <c r="LS17" s="169"/>
      <c r="LT17" s="169"/>
      <c r="LU17" s="169"/>
      <c r="LV17" s="169"/>
      <c r="LW17" s="169"/>
      <c r="LX17" s="169"/>
      <c r="LY17" s="169"/>
      <c r="LZ17" s="169"/>
      <c r="MA17" s="169"/>
      <c r="MB17" s="169"/>
      <c r="MC17" s="169"/>
      <c r="MD17" s="169"/>
      <c r="ME17" s="169"/>
      <c r="MF17" s="169"/>
      <c r="MG17" s="169"/>
      <c r="MH17" s="169"/>
      <c r="MI17" s="169"/>
      <c r="MJ17" s="169"/>
      <c r="MK17" s="169"/>
      <c r="ML17" s="169"/>
      <c r="MM17" s="169"/>
      <c r="MN17" s="169"/>
      <c r="MO17" s="169"/>
      <c r="MP17" s="169"/>
      <c r="MQ17" s="169"/>
      <c r="MR17" s="169"/>
      <c r="MS17" s="169"/>
      <c r="MT17" s="169"/>
      <c r="MU17" s="169"/>
      <c r="MV17" s="169"/>
      <c r="MW17" s="169"/>
      <c r="MX17" s="169"/>
      <c r="MY17" s="169"/>
      <c r="MZ17" s="169"/>
      <c r="NA17" s="169"/>
      <c r="NB17" s="169"/>
      <c r="NC17" s="169"/>
      <c r="ND17" s="169"/>
      <c r="NE17" s="169"/>
      <c r="NF17" s="169"/>
      <c r="NG17" s="169"/>
      <c r="NH17" s="169"/>
      <c r="NI17" s="169"/>
      <c r="NJ17" s="169"/>
      <c r="NK17" s="169"/>
      <c r="NL17" s="169"/>
      <c r="NM17" s="169"/>
      <c r="NN17" s="169"/>
      <c r="NO17" s="169"/>
      <c r="NP17" s="169"/>
      <c r="NQ17" s="169"/>
      <c r="NR17" s="169"/>
      <c r="NS17" s="169"/>
      <c r="NT17" s="169"/>
      <c r="NU17" s="169"/>
      <c r="NV17" s="169"/>
      <c r="NW17" s="169"/>
      <c r="NX17" s="169"/>
      <c r="NY17" s="169"/>
      <c r="NZ17" s="169"/>
      <c r="OA17" s="169"/>
      <c r="OB17" s="169"/>
      <c r="OC17" s="169"/>
      <c r="OD17" s="169"/>
      <c r="OE17" s="169"/>
      <c r="OF17" s="169"/>
      <c r="OG17" s="169"/>
      <c r="OH17" s="169"/>
      <c r="OI17" s="169"/>
      <c r="OJ17" s="169"/>
      <c r="OK17" s="169"/>
      <c r="OL17" s="169"/>
      <c r="OM17" s="169"/>
      <c r="ON17" s="169"/>
      <c r="OO17" s="169"/>
      <c r="OP17" s="169"/>
      <c r="OQ17" s="169"/>
      <c r="OR17" s="169"/>
      <c r="OS17" s="169"/>
      <c r="OT17" s="169"/>
      <c r="OU17" s="169"/>
      <c r="OV17" s="169"/>
      <c r="OW17" s="169"/>
      <c r="OX17" s="169"/>
      <c r="OY17" s="169"/>
      <c r="OZ17" s="169"/>
      <c r="PA17" s="169"/>
      <c r="PB17" s="169"/>
      <c r="PC17" s="169"/>
      <c r="PD17" s="169"/>
      <c r="PE17" s="169"/>
      <c r="PF17" s="169"/>
      <c r="PG17" s="169"/>
      <c r="PH17" s="169"/>
      <c r="PI17" s="169"/>
      <c r="PJ17" s="169"/>
      <c r="PK17" s="169"/>
      <c r="PL17" s="169"/>
      <c r="PM17" s="169"/>
      <c r="PN17" s="169"/>
      <c r="PO17" s="169"/>
      <c r="PP17" s="169"/>
      <c r="PQ17" s="169"/>
      <c r="PR17" s="169"/>
      <c r="PS17" s="169"/>
      <c r="PT17" s="169"/>
      <c r="PU17" s="169"/>
      <c r="PV17" s="169"/>
      <c r="PW17" s="169"/>
      <c r="PX17" s="169"/>
      <c r="PY17" s="169"/>
      <c r="PZ17" s="169"/>
      <c r="QA17" s="169"/>
      <c r="QB17" s="169"/>
      <c r="QC17" s="169"/>
      <c r="QD17" s="169"/>
      <c r="QE17" s="169"/>
      <c r="QF17" s="169"/>
      <c r="QG17" s="169"/>
      <c r="QH17" s="169"/>
      <c r="QI17" s="169"/>
      <c r="QJ17" s="169"/>
      <c r="QK17" s="169"/>
      <c r="QL17" s="169"/>
      <c r="QM17" s="169"/>
      <c r="QN17" s="169"/>
      <c r="QO17" s="169"/>
      <c r="QP17" s="169"/>
      <c r="QQ17" s="169"/>
      <c r="QR17" s="169"/>
      <c r="QS17" s="169"/>
      <c r="QT17" s="169"/>
      <c r="QU17" s="169"/>
      <c r="QV17" s="169"/>
      <c r="QW17" s="169"/>
      <c r="QX17" s="169"/>
      <c r="QY17" s="169"/>
      <c r="QZ17" s="169"/>
      <c r="RA17" s="169"/>
      <c r="RB17" s="169"/>
      <c r="RC17" s="169"/>
      <c r="RD17" s="169"/>
      <c r="RE17" s="169"/>
      <c r="RF17" s="169"/>
      <c r="RG17" s="169"/>
      <c r="RH17" s="169"/>
      <c r="RI17" s="169"/>
      <c r="RJ17" s="169"/>
      <c r="RK17" s="169"/>
      <c r="RL17" s="169"/>
      <c r="RM17" s="169"/>
      <c r="RN17" s="169"/>
      <c r="RO17" s="169"/>
      <c r="RP17" s="169"/>
      <c r="RQ17" s="169"/>
      <c r="RR17" s="169"/>
      <c r="RS17" s="169"/>
      <c r="RT17" s="169"/>
      <c r="RU17" s="169"/>
      <c r="RV17" s="169"/>
      <c r="RW17" s="169"/>
      <c r="RX17" s="169"/>
      <c r="RY17" s="169"/>
      <c r="RZ17" s="169"/>
      <c r="SA17" s="169"/>
      <c r="SB17" s="169"/>
      <c r="SC17" s="169"/>
      <c r="SD17" s="169"/>
      <c r="SE17" s="169"/>
      <c r="SF17" s="169"/>
      <c r="SG17" s="169"/>
      <c r="SH17" s="169"/>
      <c r="SI17" s="169"/>
      <c r="SJ17" s="169"/>
      <c r="SK17" s="169"/>
      <c r="SL17" s="169"/>
      <c r="SM17" s="169"/>
      <c r="SN17" s="169"/>
      <c r="SO17" s="169"/>
      <c r="SP17" s="169"/>
      <c r="SQ17" s="169"/>
      <c r="SR17" s="169"/>
      <c r="SS17" s="169"/>
      <c r="ST17" s="169"/>
      <c r="SU17" s="169"/>
      <c r="SV17" s="169"/>
      <c r="SW17" s="169"/>
      <c r="SX17" s="169"/>
      <c r="SY17" s="169"/>
      <c r="SZ17" s="169"/>
      <c r="TA17" s="169"/>
      <c r="TB17" s="169"/>
      <c r="TC17" s="169"/>
      <c r="TD17" s="169"/>
      <c r="TE17" s="169"/>
      <c r="TF17" s="169"/>
      <c r="TG17" s="169"/>
      <c r="TH17" s="169"/>
      <c r="TI17" s="169"/>
      <c r="TJ17" s="169"/>
      <c r="TK17" s="169"/>
      <c r="TL17" s="169"/>
      <c r="TM17" s="169"/>
      <c r="TN17" s="169"/>
      <c r="TO17" s="169"/>
      <c r="TP17" s="169"/>
      <c r="TQ17" s="169"/>
      <c r="TR17" s="169"/>
      <c r="TS17" s="169"/>
      <c r="TT17" s="169"/>
      <c r="TU17" s="169"/>
      <c r="TV17" s="169"/>
      <c r="TW17" s="169"/>
      <c r="TX17" s="169"/>
      <c r="TY17" s="169"/>
      <c r="TZ17" s="169"/>
      <c r="UA17" s="169"/>
      <c r="UB17" s="169"/>
      <c r="UC17" s="169"/>
      <c r="UD17" s="169"/>
      <c r="UE17" s="169"/>
      <c r="UF17" s="169"/>
      <c r="UG17" s="169"/>
      <c r="UH17" s="169"/>
      <c r="UI17" s="169"/>
      <c r="UJ17" s="169"/>
      <c r="UK17" s="169"/>
      <c r="UL17" s="169"/>
      <c r="UM17" s="169"/>
      <c r="UN17" s="169"/>
      <c r="UO17" s="169"/>
      <c r="UP17" s="169"/>
      <c r="UQ17" s="169"/>
      <c r="UR17" s="169"/>
      <c r="US17" s="169"/>
      <c r="UT17" s="169"/>
      <c r="UU17" s="169"/>
      <c r="UV17" s="169"/>
      <c r="UW17" s="169"/>
      <c r="UX17" s="169"/>
      <c r="UY17" s="169"/>
      <c r="UZ17" s="169"/>
      <c r="VA17" s="169"/>
      <c r="VB17" s="169"/>
      <c r="VC17" s="169"/>
      <c r="VD17" s="169"/>
      <c r="VE17" s="169"/>
      <c r="VF17" s="169"/>
      <c r="VG17" s="169"/>
      <c r="VH17" s="169"/>
      <c r="VI17" s="169"/>
      <c r="VJ17" s="169"/>
      <c r="VK17" s="169"/>
      <c r="VL17" s="169"/>
      <c r="VM17" s="169"/>
      <c r="VN17" s="169"/>
      <c r="VO17" s="169"/>
      <c r="VP17" s="169"/>
      <c r="VQ17" s="169"/>
      <c r="VR17" s="169"/>
      <c r="VS17" s="169"/>
      <c r="VT17" s="169"/>
      <c r="VU17" s="169"/>
      <c r="VV17" s="169"/>
      <c r="VW17" s="169"/>
      <c r="VX17" s="169"/>
      <c r="VY17" s="169"/>
      <c r="VZ17" s="169"/>
      <c r="WA17" s="169"/>
      <c r="WB17" s="169"/>
      <c r="WC17" s="169"/>
      <c r="WD17" s="169"/>
      <c r="WE17" s="169"/>
      <c r="WF17" s="169"/>
      <c r="WG17" s="169"/>
      <c r="WH17" s="169"/>
      <c r="WI17" s="169"/>
      <c r="WJ17" s="169"/>
      <c r="WK17" s="169"/>
      <c r="WL17" s="169"/>
      <c r="WM17" s="169"/>
      <c r="WN17" s="169"/>
      <c r="WO17" s="169"/>
      <c r="WP17" s="169"/>
      <c r="WQ17" s="169"/>
      <c r="WR17" s="169"/>
      <c r="WS17" s="169"/>
      <c r="WT17" s="169"/>
      <c r="WU17" s="169"/>
      <c r="WV17" s="169"/>
      <c r="WW17" s="169"/>
      <c r="WX17" s="169"/>
      <c r="WY17" s="169"/>
      <c r="WZ17" s="169"/>
      <c r="XA17" s="169"/>
      <c r="XB17" s="169"/>
      <c r="XC17" s="169"/>
      <c r="XD17" s="169"/>
      <c r="XE17" s="169"/>
      <c r="XF17" s="169"/>
      <c r="XG17" s="169"/>
      <c r="XH17" s="169"/>
      <c r="XI17" s="169"/>
      <c r="XJ17" s="169"/>
      <c r="XK17" s="169"/>
      <c r="XL17" s="169"/>
      <c r="XM17" s="169"/>
      <c r="XN17" s="169"/>
      <c r="XO17" s="169"/>
      <c r="XP17" s="169"/>
      <c r="XQ17" s="169"/>
      <c r="XR17" s="169"/>
      <c r="XS17" s="169"/>
      <c r="XT17" s="169"/>
      <c r="XU17" s="169"/>
      <c r="XV17" s="169"/>
      <c r="XW17" s="169"/>
      <c r="XX17" s="169"/>
      <c r="XY17" s="169"/>
      <c r="XZ17" s="169"/>
      <c r="YA17" s="169"/>
      <c r="YB17" s="169"/>
      <c r="YC17" s="169"/>
      <c r="YD17" s="169"/>
      <c r="YE17" s="169"/>
      <c r="YF17" s="169"/>
      <c r="YG17" s="169"/>
      <c r="YH17" s="169"/>
      <c r="YI17" s="169"/>
      <c r="YJ17" s="169"/>
      <c r="YK17" s="169"/>
      <c r="YL17" s="169"/>
      <c r="YM17" s="169"/>
      <c r="YN17" s="169"/>
      <c r="YO17" s="169"/>
      <c r="YP17" s="169"/>
      <c r="YQ17" s="169"/>
      <c r="YR17" s="169"/>
      <c r="YS17" s="169"/>
      <c r="YT17" s="169"/>
      <c r="YU17" s="169"/>
      <c r="YV17" s="169"/>
      <c r="YW17" s="169"/>
      <c r="YX17" s="169"/>
      <c r="YY17" s="169"/>
      <c r="YZ17" s="169"/>
      <c r="ZA17" s="169"/>
      <c r="ZB17" s="169"/>
      <c r="ZC17" s="169"/>
    </row>
    <row r="18" spans="1:679" s="49" customFormat="1" ht="36" customHeight="1">
      <c r="A18" s="195" t="b">
        <f t="shared" si="0"/>
        <v>0</v>
      </c>
      <c r="B18" s="215">
        <v>4</v>
      </c>
      <c r="C18" s="217" t="s">
        <v>187</v>
      </c>
      <c r="D18" s="208" t="s">
        <v>23</v>
      </c>
      <c r="E18" s="208">
        <v>30</v>
      </c>
      <c r="F18" s="208"/>
      <c r="G18" s="208">
        <v>30</v>
      </c>
      <c r="H18" s="208"/>
      <c r="I18" s="208"/>
      <c r="J18" s="208">
        <v>4</v>
      </c>
      <c r="K18" s="209"/>
      <c r="L18" s="208"/>
      <c r="M18" s="208"/>
      <c r="N18" s="208"/>
      <c r="O18" s="208"/>
      <c r="P18" s="208"/>
      <c r="Q18" s="127" t="s">
        <v>21</v>
      </c>
      <c r="R18" s="208" t="s">
        <v>206</v>
      </c>
      <c r="S18" s="208" t="s">
        <v>251</v>
      </c>
      <c r="T18" s="255" t="s">
        <v>204</v>
      </c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  <c r="IW18" s="237"/>
      <c r="IX18" s="237"/>
      <c r="IY18" s="237"/>
      <c r="IZ18" s="237"/>
      <c r="JA18" s="237"/>
      <c r="JB18" s="237"/>
      <c r="JC18" s="237"/>
      <c r="JD18" s="237"/>
      <c r="JE18" s="237"/>
      <c r="JF18" s="237"/>
      <c r="JG18" s="237"/>
      <c r="JH18" s="237"/>
      <c r="JI18" s="237"/>
      <c r="JJ18" s="237"/>
      <c r="JK18" s="237"/>
      <c r="JL18" s="237"/>
      <c r="JM18" s="237"/>
      <c r="JN18" s="237"/>
      <c r="JO18" s="237"/>
      <c r="JP18" s="237"/>
      <c r="JQ18" s="237"/>
      <c r="JR18" s="237"/>
      <c r="JS18" s="237"/>
      <c r="JT18" s="237"/>
      <c r="JU18" s="237"/>
      <c r="JV18" s="237"/>
      <c r="JW18" s="237"/>
      <c r="JX18" s="237"/>
      <c r="JY18" s="237"/>
      <c r="JZ18" s="237"/>
      <c r="KA18" s="237"/>
      <c r="KB18" s="237"/>
      <c r="KC18" s="237"/>
      <c r="KD18" s="237"/>
      <c r="KE18" s="237"/>
      <c r="KF18" s="237"/>
      <c r="KG18" s="237"/>
      <c r="KH18" s="237"/>
      <c r="KI18" s="237"/>
      <c r="KJ18" s="237"/>
      <c r="KK18" s="237"/>
      <c r="KL18" s="237"/>
      <c r="KM18" s="237"/>
      <c r="KN18" s="237"/>
      <c r="KO18" s="237"/>
      <c r="KP18" s="237"/>
      <c r="KQ18" s="237"/>
      <c r="KR18" s="237"/>
      <c r="KS18" s="237"/>
      <c r="KT18" s="237"/>
      <c r="KU18" s="237"/>
      <c r="KV18" s="237"/>
      <c r="KW18" s="237"/>
      <c r="KX18" s="237"/>
      <c r="KY18" s="237"/>
      <c r="KZ18" s="237"/>
      <c r="LA18" s="237"/>
      <c r="LB18" s="237"/>
      <c r="LC18" s="237"/>
      <c r="LD18" s="237"/>
      <c r="LE18" s="237"/>
      <c r="LF18" s="237"/>
      <c r="LG18" s="237"/>
      <c r="LH18" s="237"/>
      <c r="LI18" s="237"/>
      <c r="LJ18" s="237"/>
      <c r="LK18" s="237"/>
      <c r="LL18" s="237"/>
      <c r="LM18" s="237"/>
      <c r="LN18" s="237"/>
      <c r="LO18" s="237"/>
      <c r="LP18" s="237"/>
      <c r="LQ18" s="237"/>
      <c r="LR18" s="237"/>
      <c r="LS18" s="237"/>
      <c r="LT18" s="237"/>
      <c r="LU18" s="237"/>
      <c r="LV18" s="237"/>
      <c r="LW18" s="237"/>
      <c r="LX18" s="237"/>
      <c r="LY18" s="237"/>
      <c r="LZ18" s="237"/>
      <c r="MA18" s="237"/>
      <c r="MB18" s="237"/>
      <c r="MC18" s="237"/>
      <c r="MD18" s="237"/>
      <c r="ME18" s="237"/>
      <c r="MF18" s="237"/>
      <c r="MG18" s="237"/>
      <c r="MH18" s="237"/>
      <c r="MI18" s="237"/>
      <c r="MJ18" s="237"/>
      <c r="MK18" s="237"/>
      <c r="ML18" s="237"/>
      <c r="MM18" s="237"/>
      <c r="MN18" s="237"/>
      <c r="MO18" s="237"/>
      <c r="MP18" s="237"/>
      <c r="MQ18" s="237"/>
      <c r="MR18" s="237"/>
      <c r="MS18" s="237"/>
      <c r="MT18" s="237"/>
      <c r="MU18" s="237"/>
      <c r="MV18" s="237"/>
      <c r="MW18" s="237"/>
      <c r="MX18" s="237"/>
      <c r="MY18" s="237"/>
      <c r="MZ18" s="237"/>
      <c r="NA18" s="237"/>
      <c r="NB18" s="237"/>
      <c r="NC18" s="237"/>
      <c r="ND18" s="237"/>
      <c r="NE18" s="237"/>
      <c r="NF18" s="237"/>
      <c r="NG18" s="237"/>
      <c r="NH18" s="237"/>
      <c r="NI18" s="237"/>
      <c r="NJ18" s="237"/>
      <c r="NK18" s="237"/>
      <c r="NL18" s="237"/>
      <c r="NM18" s="237"/>
      <c r="NN18" s="237"/>
      <c r="NO18" s="237"/>
      <c r="NP18" s="237"/>
      <c r="NQ18" s="237"/>
      <c r="NR18" s="237"/>
      <c r="NS18" s="237"/>
      <c r="NT18" s="237"/>
      <c r="NU18" s="237"/>
      <c r="NV18" s="237"/>
      <c r="NW18" s="237"/>
      <c r="NX18" s="237"/>
      <c r="NY18" s="237"/>
      <c r="NZ18" s="237"/>
      <c r="OA18" s="237"/>
      <c r="OB18" s="237"/>
      <c r="OC18" s="237"/>
      <c r="OD18" s="237"/>
      <c r="OE18" s="237"/>
      <c r="OF18" s="237"/>
      <c r="OG18" s="237"/>
      <c r="OH18" s="237"/>
      <c r="OI18" s="237"/>
      <c r="OJ18" s="237"/>
      <c r="OK18" s="237"/>
      <c r="OL18" s="237"/>
      <c r="OM18" s="237"/>
      <c r="ON18" s="237"/>
      <c r="OO18" s="237"/>
      <c r="OP18" s="237"/>
      <c r="OQ18" s="237"/>
      <c r="OR18" s="237"/>
      <c r="OS18" s="237"/>
      <c r="OT18" s="237"/>
      <c r="OU18" s="237"/>
      <c r="OV18" s="237"/>
      <c r="OW18" s="237"/>
      <c r="OX18" s="237"/>
      <c r="OY18" s="237"/>
      <c r="OZ18" s="237"/>
      <c r="PA18" s="237"/>
      <c r="PB18" s="237"/>
      <c r="PC18" s="237"/>
      <c r="PD18" s="237"/>
      <c r="PE18" s="237"/>
      <c r="PF18" s="237"/>
      <c r="PG18" s="237"/>
      <c r="PH18" s="237"/>
      <c r="PI18" s="237"/>
      <c r="PJ18" s="237"/>
      <c r="PK18" s="237"/>
      <c r="PL18" s="237"/>
      <c r="PM18" s="237"/>
      <c r="PN18" s="237"/>
      <c r="PO18" s="237"/>
      <c r="PP18" s="237"/>
      <c r="PQ18" s="237"/>
      <c r="PR18" s="237"/>
      <c r="PS18" s="237"/>
      <c r="PT18" s="237"/>
      <c r="PU18" s="237"/>
      <c r="PV18" s="237"/>
      <c r="PW18" s="237"/>
      <c r="PX18" s="237"/>
      <c r="PY18" s="237"/>
      <c r="PZ18" s="237"/>
      <c r="QA18" s="237"/>
      <c r="QB18" s="237"/>
      <c r="QC18" s="237"/>
      <c r="QD18" s="237"/>
      <c r="QE18" s="237"/>
      <c r="QF18" s="237"/>
      <c r="QG18" s="237"/>
      <c r="QH18" s="237"/>
      <c r="QI18" s="237"/>
      <c r="QJ18" s="237"/>
      <c r="QK18" s="237"/>
      <c r="QL18" s="237"/>
      <c r="QM18" s="237"/>
      <c r="QN18" s="237"/>
      <c r="QO18" s="237"/>
      <c r="QP18" s="237"/>
      <c r="QQ18" s="237"/>
      <c r="QR18" s="237"/>
      <c r="QS18" s="237"/>
      <c r="QT18" s="237"/>
      <c r="QU18" s="237"/>
      <c r="QV18" s="237"/>
      <c r="QW18" s="237"/>
      <c r="QX18" s="237"/>
      <c r="QY18" s="237"/>
      <c r="QZ18" s="237"/>
      <c r="RA18" s="237"/>
      <c r="RB18" s="237"/>
      <c r="RC18" s="237"/>
      <c r="RD18" s="237"/>
      <c r="RE18" s="237"/>
      <c r="RF18" s="237"/>
      <c r="RG18" s="237"/>
      <c r="RH18" s="237"/>
      <c r="RI18" s="237"/>
      <c r="RJ18" s="237"/>
      <c r="RK18" s="237"/>
      <c r="RL18" s="237"/>
      <c r="RM18" s="237"/>
      <c r="RN18" s="237"/>
      <c r="RO18" s="237"/>
      <c r="RP18" s="237"/>
      <c r="RQ18" s="237"/>
      <c r="RR18" s="237"/>
      <c r="RS18" s="237"/>
      <c r="RT18" s="237"/>
      <c r="RU18" s="237"/>
      <c r="RV18" s="237"/>
      <c r="RW18" s="237"/>
      <c r="RX18" s="237"/>
      <c r="RY18" s="237"/>
      <c r="RZ18" s="237"/>
      <c r="SA18" s="237"/>
      <c r="SB18" s="237"/>
      <c r="SC18" s="237"/>
      <c r="SD18" s="237"/>
      <c r="SE18" s="237"/>
      <c r="SF18" s="237"/>
      <c r="SG18" s="237"/>
      <c r="SH18" s="237"/>
      <c r="SI18" s="237"/>
      <c r="SJ18" s="237"/>
      <c r="SK18" s="237"/>
      <c r="SL18" s="237"/>
      <c r="SM18" s="237"/>
      <c r="SN18" s="237"/>
      <c r="SO18" s="237"/>
      <c r="SP18" s="237"/>
      <c r="SQ18" s="237"/>
      <c r="SR18" s="237"/>
      <c r="SS18" s="237"/>
      <c r="ST18" s="237"/>
      <c r="SU18" s="237"/>
      <c r="SV18" s="237"/>
      <c r="SW18" s="237"/>
      <c r="SX18" s="237"/>
      <c r="SY18" s="237"/>
      <c r="SZ18" s="237"/>
      <c r="TA18" s="237"/>
      <c r="TB18" s="237"/>
      <c r="TC18" s="237"/>
      <c r="TD18" s="237"/>
      <c r="TE18" s="237"/>
      <c r="TF18" s="237"/>
      <c r="TG18" s="237"/>
      <c r="TH18" s="237"/>
      <c r="TI18" s="237"/>
      <c r="TJ18" s="237"/>
      <c r="TK18" s="237"/>
      <c r="TL18" s="237"/>
      <c r="TM18" s="237"/>
      <c r="TN18" s="237"/>
      <c r="TO18" s="237"/>
      <c r="TP18" s="237"/>
      <c r="TQ18" s="237"/>
      <c r="TR18" s="237"/>
      <c r="TS18" s="237"/>
      <c r="TT18" s="237"/>
      <c r="TU18" s="237"/>
      <c r="TV18" s="237"/>
      <c r="TW18" s="237"/>
      <c r="TX18" s="237"/>
      <c r="TY18" s="237"/>
      <c r="TZ18" s="237"/>
      <c r="UA18" s="237"/>
      <c r="UB18" s="237"/>
      <c r="UC18" s="237"/>
      <c r="UD18" s="237"/>
      <c r="UE18" s="237"/>
      <c r="UF18" s="237"/>
      <c r="UG18" s="237"/>
      <c r="UH18" s="237"/>
      <c r="UI18" s="237"/>
      <c r="UJ18" s="237"/>
      <c r="UK18" s="237"/>
      <c r="UL18" s="237"/>
      <c r="UM18" s="237"/>
      <c r="UN18" s="237"/>
      <c r="UO18" s="237"/>
      <c r="UP18" s="237"/>
      <c r="UQ18" s="237"/>
      <c r="UR18" s="237"/>
      <c r="US18" s="237"/>
      <c r="UT18" s="237"/>
      <c r="UU18" s="237"/>
      <c r="UV18" s="237"/>
      <c r="UW18" s="237"/>
      <c r="UX18" s="237"/>
      <c r="UY18" s="237"/>
      <c r="UZ18" s="237"/>
      <c r="VA18" s="237"/>
      <c r="VB18" s="237"/>
      <c r="VC18" s="237"/>
      <c r="VD18" s="237"/>
      <c r="VE18" s="237"/>
      <c r="VF18" s="237"/>
      <c r="VG18" s="237"/>
      <c r="VH18" s="237"/>
      <c r="VI18" s="237"/>
      <c r="VJ18" s="237"/>
      <c r="VK18" s="237"/>
      <c r="VL18" s="237"/>
      <c r="VM18" s="237"/>
      <c r="VN18" s="237"/>
      <c r="VO18" s="237"/>
      <c r="VP18" s="237"/>
      <c r="VQ18" s="237"/>
      <c r="VR18" s="237"/>
      <c r="VS18" s="237"/>
      <c r="VT18" s="237"/>
      <c r="VU18" s="237"/>
      <c r="VV18" s="237"/>
      <c r="VW18" s="237"/>
      <c r="VX18" s="237"/>
      <c r="VY18" s="237"/>
      <c r="VZ18" s="237"/>
      <c r="WA18" s="237"/>
      <c r="WB18" s="237"/>
      <c r="WC18" s="237"/>
      <c r="WD18" s="237"/>
      <c r="WE18" s="237"/>
      <c r="WF18" s="237"/>
      <c r="WG18" s="237"/>
      <c r="WH18" s="237"/>
      <c r="WI18" s="237"/>
      <c r="WJ18" s="237"/>
      <c r="WK18" s="237"/>
      <c r="WL18" s="237"/>
      <c r="WM18" s="237"/>
      <c r="WN18" s="237"/>
      <c r="WO18" s="237"/>
      <c r="WP18" s="237"/>
      <c r="WQ18" s="237"/>
      <c r="WR18" s="237"/>
      <c r="WS18" s="237"/>
      <c r="WT18" s="237"/>
      <c r="WU18" s="237"/>
      <c r="WV18" s="237"/>
      <c r="WW18" s="237"/>
      <c r="WX18" s="237"/>
      <c r="WY18" s="237"/>
      <c r="WZ18" s="237"/>
      <c r="XA18" s="237"/>
      <c r="XB18" s="237"/>
      <c r="XC18" s="237"/>
      <c r="XD18" s="237"/>
      <c r="XE18" s="237"/>
      <c r="XF18" s="237"/>
      <c r="XG18" s="237"/>
      <c r="XH18" s="237"/>
      <c r="XI18" s="237"/>
      <c r="XJ18" s="237"/>
      <c r="XK18" s="237"/>
      <c r="XL18" s="237"/>
      <c r="XM18" s="237"/>
      <c r="XN18" s="237"/>
      <c r="XO18" s="237"/>
      <c r="XP18" s="237"/>
      <c r="XQ18" s="237"/>
      <c r="XR18" s="237"/>
      <c r="XS18" s="237"/>
      <c r="XT18" s="237"/>
      <c r="XU18" s="237"/>
      <c r="XV18" s="237"/>
      <c r="XW18" s="237"/>
      <c r="XX18" s="237"/>
      <c r="XY18" s="237"/>
      <c r="XZ18" s="237"/>
      <c r="YA18" s="237"/>
      <c r="YB18" s="237"/>
      <c r="YC18" s="237"/>
      <c r="YD18" s="237"/>
      <c r="YE18" s="237"/>
      <c r="YF18" s="237"/>
      <c r="YG18" s="237"/>
      <c r="YH18" s="237"/>
      <c r="YI18" s="237"/>
      <c r="YJ18" s="237"/>
      <c r="YK18" s="237"/>
      <c r="YL18" s="237"/>
      <c r="YM18" s="237"/>
      <c r="YN18" s="237"/>
      <c r="YO18" s="237"/>
      <c r="YP18" s="237"/>
      <c r="YQ18" s="237"/>
      <c r="YR18" s="237"/>
      <c r="YS18" s="237"/>
      <c r="YT18" s="237"/>
      <c r="YU18" s="237"/>
      <c r="YV18" s="237"/>
      <c r="YW18" s="237"/>
      <c r="YX18" s="237"/>
      <c r="YY18" s="237"/>
      <c r="YZ18" s="237"/>
      <c r="ZA18" s="237"/>
      <c r="ZB18" s="237"/>
      <c r="ZC18" s="237"/>
    </row>
    <row r="19" spans="1:679" ht="48" customHeight="1">
      <c r="A19" s="22" t="b">
        <f t="shared" si="0"/>
        <v>0</v>
      </c>
      <c r="B19" s="206">
        <v>5</v>
      </c>
      <c r="C19" s="206" t="s">
        <v>188</v>
      </c>
      <c r="D19" s="207"/>
      <c r="E19" s="207">
        <v>30</v>
      </c>
      <c r="F19" s="207"/>
      <c r="G19" s="207">
        <v>30</v>
      </c>
      <c r="H19" s="207"/>
      <c r="I19" s="207"/>
      <c r="J19" s="207">
        <v>4</v>
      </c>
      <c r="K19" s="207"/>
      <c r="L19" s="207"/>
      <c r="M19" s="207"/>
      <c r="N19" s="207"/>
      <c r="O19" s="207"/>
      <c r="P19" s="207" t="s">
        <v>20</v>
      </c>
      <c r="Q19" s="207"/>
      <c r="R19" s="207" t="s">
        <v>235</v>
      </c>
      <c r="S19" s="207" t="s">
        <v>247</v>
      </c>
      <c r="T19" s="207" t="s">
        <v>204</v>
      </c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  <c r="IW19" s="170"/>
      <c r="IX19" s="170"/>
      <c r="IY19" s="170"/>
      <c r="IZ19" s="170"/>
      <c r="JA19" s="170"/>
      <c r="JB19" s="170"/>
      <c r="JC19" s="170"/>
      <c r="JD19" s="170"/>
      <c r="JE19" s="170"/>
      <c r="JF19" s="170"/>
      <c r="JG19" s="170"/>
      <c r="JH19" s="170"/>
      <c r="JI19" s="170"/>
      <c r="JJ19" s="170"/>
      <c r="JK19" s="170"/>
      <c r="JL19" s="170"/>
      <c r="JM19" s="170"/>
      <c r="JN19" s="170"/>
      <c r="JO19" s="170"/>
      <c r="JP19" s="170"/>
      <c r="JQ19" s="170"/>
      <c r="JR19" s="170"/>
      <c r="JS19" s="170"/>
      <c r="JT19" s="170"/>
      <c r="JU19" s="170"/>
      <c r="JV19" s="170"/>
      <c r="JW19" s="170"/>
      <c r="JX19" s="170"/>
      <c r="JY19" s="170"/>
      <c r="JZ19" s="170"/>
      <c r="KA19" s="170"/>
      <c r="KB19" s="170"/>
      <c r="KC19" s="170"/>
      <c r="KD19" s="170"/>
      <c r="KE19" s="170"/>
      <c r="KF19" s="170"/>
      <c r="KG19" s="170"/>
      <c r="KH19" s="170"/>
      <c r="KI19" s="170"/>
      <c r="KJ19" s="170"/>
      <c r="KK19" s="170"/>
      <c r="KL19" s="170"/>
      <c r="KM19" s="170"/>
      <c r="KN19" s="170"/>
      <c r="KO19" s="170"/>
      <c r="KP19" s="170"/>
      <c r="KQ19" s="170"/>
      <c r="KR19" s="170"/>
      <c r="KS19" s="170"/>
      <c r="KT19" s="170"/>
      <c r="KU19" s="170"/>
      <c r="KV19" s="170"/>
      <c r="KW19" s="170"/>
      <c r="KX19" s="170"/>
      <c r="KY19" s="170"/>
      <c r="KZ19" s="170"/>
      <c r="LA19" s="170"/>
      <c r="LB19" s="170"/>
      <c r="LC19" s="170"/>
      <c r="LD19" s="170"/>
      <c r="LE19" s="170"/>
      <c r="LF19" s="170"/>
      <c r="LG19" s="170"/>
      <c r="LH19" s="170"/>
      <c r="LI19" s="170"/>
      <c r="LJ19" s="170"/>
      <c r="LK19" s="170"/>
      <c r="LL19" s="170"/>
      <c r="LM19" s="170"/>
      <c r="LN19" s="170"/>
      <c r="LO19" s="170"/>
      <c r="LP19" s="170"/>
      <c r="LQ19" s="170"/>
      <c r="LR19" s="170"/>
      <c r="LS19" s="170"/>
      <c r="LT19" s="170"/>
      <c r="LU19" s="170"/>
      <c r="LV19" s="170"/>
      <c r="LW19" s="170"/>
      <c r="LX19" s="170"/>
      <c r="LY19" s="170"/>
      <c r="LZ19" s="170"/>
      <c r="MA19" s="170"/>
      <c r="MB19" s="170"/>
      <c r="MC19" s="170"/>
      <c r="MD19" s="170"/>
      <c r="ME19" s="170"/>
      <c r="MF19" s="170"/>
      <c r="MG19" s="170"/>
      <c r="MH19" s="170"/>
      <c r="MI19" s="170"/>
      <c r="MJ19" s="170"/>
      <c r="MK19" s="170"/>
      <c r="ML19" s="170"/>
      <c r="MM19" s="170"/>
      <c r="MN19" s="170"/>
      <c r="MO19" s="170"/>
      <c r="MP19" s="170"/>
      <c r="MQ19" s="170"/>
      <c r="MR19" s="170"/>
      <c r="MS19" s="170"/>
      <c r="MT19" s="170"/>
      <c r="MU19" s="170"/>
      <c r="MV19" s="170"/>
      <c r="MW19" s="170"/>
      <c r="MX19" s="170"/>
      <c r="MY19" s="170"/>
      <c r="MZ19" s="170"/>
      <c r="NA19" s="170"/>
      <c r="NB19" s="170"/>
      <c r="NC19" s="170"/>
      <c r="ND19" s="170"/>
      <c r="NE19" s="170"/>
      <c r="NF19" s="170"/>
      <c r="NG19" s="170"/>
      <c r="NH19" s="170"/>
      <c r="NI19" s="170"/>
      <c r="NJ19" s="170"/>
      <c r="NK19" s="170"/>
      <c r="NL19" s="170"/>
      <c r="NM19" s="170"/>
      <c r="NN19" s="170"/>
      <c r="NO19" s="170"/>
      <c r="NP19" s="170"/>
      <c r="NQ19" s="170"/>
      <c r="NR19" s="170"/>
      <c r="NS19" s="170"/>
      <c r="NT19" s="170"/>
      <c r="NU19" s="170"/>
      <c r="NV19" s="170"/>
      <c r="NW19" s="170"/>
      <c r="NX19" s="170"/>
      <c r="NY19" s="170"/>
      <c r="NZ19" s="170"/>
      <c r="OA19" s="170"/>
      <c r="OB19" s="170"/>
      <c r="OC19" s="170"/>
      <c r="OD19" s="170"/>
      <c r="OE19" s="170"/>
      <c r="OF19" s="170"/>
      <c r="OG19" s="170"/>
      <c r="OH19" s="170"/>
      <c r="OI19" s="170"/>
      <c r="OJ19" s="170"/>
      <c r="OK19" s="170"/>
      <c r="OL19" s="170"/>
      <c r="OM19" s="170"/>
      <c r="ON19" s="170"/>
      <c r="OO19" s="170"/>
      <c r="OP19" s="170"/>
      <c r="OQ19" s="170"/>
      <c r="OR19" s="170"/>
      <c r="OS19" s="170"/>
      <c r="OT19" s="170"/>
      <c r="OU19" s="170"/>
      <c r="OV19" s="170"/>
      <c r="OW19" s="170"/>
      <c r="OX19" s="170"/>
      <c r="OY19" s="170"/>
      <c r="OZ19" s="170"/>
      <c r="PA19" s="170"/>
      <c r="PB19" s="170"/>
      <c r="PC19" s="170"/>
      <c r="PD19" s="170"/>
      <c r="PE19" s="170"/>
      <c r="PF19" s="170"/>
      <c r="PG19" s="170"/>
      <c r="PH19" s="170"/>
      <c r="PI19" s="170"/>
      <c r="PJ19" s="170"/>
      <c r="PK19" s="170"/>
      <c r="PL19" s="170"/>
      <c r="PM19" s="170"/>
      <c r="PN19" s="170"/>
      <c r="PO19" s="170"/>
      <c r="PP19" s="170"/>
      <c r="PQ19" s="170"/>
      <c r="PR19" s="170"/>
      <c r="PS19" s="170"/>
      <c r="PT19" s="170"/>
      <c r="PU19" s="170"/>
      <c r="PV19" s="170"/>
      <c r="PW19" s="170"/>
      <c r="PX19" s="170"/>
      <c r="PY19" s="170"/>
      <c r="PZ19" s="170"/>
      <c r="QA19" s="170"/>
      <c r="QB19" s="170"/>
      <c r="QC19" s="170"/>
      <c r="QD19" s="170"/>
      <c r="QE19" s="170"/>
      <c r="QF19" s="170"/>
      <c r="QG19" s="170"/>
      <c r="QH19" s="170"/>
      <c r="QI19" s="170"/>
      <c r="QJ19" s="170"/>
      <c r="QK19" s="170"/>
      <c r="QL19" s="170"/>
      <c r="QM19" s="170"/>
      <c r="QN19" s="170"/>
      <c r="QO19" s="170"/>
      <c r="QP19" s="170"/>
      <c r="QQ19" s="170"/>
      <c r="QR19" s="170"/>
      <c r="QS19" s="170"/>
      <c r="QT19" s="170"/>
      <c r="QU19" s="170"/>
      <c r="QV19" s="170"/>
      <c r="QW19" s="170"/>
      <c r="QX19" s="170"/>
      <c r="QY19" s="170"/>
      <c r="QZ19" s="170"/>
      <c r="RA19" s="170"/>
      <c r="RB19" s="170"/>
      <c r="RC19" s="170"/>
      <c r="RD19" s="170"/>
      <c r="RE19" s="170"/>
      <c r="RF19" s="170"/>
      <c r="RG19" s="170"/>
      <c r="RH19" s="170"/>
      <c r="RI19" s="170"/>
      <c r="RJ19" s="170"/>
      <c r="RK19" s="170"/>
      <c r="RL19" s="170"/>
      <c r="RM19" s="170"/>
      <c r="RN19" s="170"/>
      <c r="RO19" s="170"/>
      <c r="RP19" s="170"/>
      <c r="RQ19" s="170"/>
      <c r="RR19" s="170"/>
      <c r="RS19" s="170"/>
      <c r="RT19" s="170"/>
      <c r="RU19" s="170"/>
      <c r="RV19" s="170"/>
      <c r="RW19" s="170"/>
      <c r="RX19" s="170"/>
      <c r="RY19" s="170"/>
      <c r="RZ19" s="170"/>
      <c r="SA19" s="170"/>
      <c r="SB19" s="170"/>
      <c r="SC19" s="170"/>
      <c r="SD19" s="170"/>
      <c r="SE19" s="170"/>
      <c r="SF19" s="170"/>
      <c r="SG19" s="170"/>
      <c r="SH19" s="170"/>
      <c r="SI19" s="170"/>
      <c r="SJ19" s="170"/>
      <c r="SK19" s="170"/>
      <c r="SL19" s="170"/>
      <c r="SM19" s="170"/>
      <c r="SN19" s="170"/>
      <c r="SO19" s="170"/>
      <c r="SP19" s="170"/>
      <c r="SQ19" s="170"/>
      <c r="SR19" s="170"/>
      <c r="SS19" s="170"/>
      <c r="ST19" s="170"/>
      <c r="SU19" s="170"/>
      <c r="SV19" s="170"/>
      <c r="SW19" s="170"/>
      <c r="SX19" s="170"/>
      <c r="SY19" s="170"/>
      <c r="SZ19" s="170"/>
      <c r="TA19" s="170"/>
      <c r="TB19" s="170"/>
      <c r="TC19" s="170"/>
      <c r="TD19" s="170"/>
      <c r="TE19" s="170"/>
      <c r="TF19" s="170"/>
      <c r="TG19" s="170"/>
      <c r="TH19" s="170"/>
      <c r="TI19" s="170"/>
      <c r="TJ19" s="170"/>
      <c r="TK19" s="170"/>
      <c r="TL19" s="170"/>
      <c r="TM19" s="170"/>
      <c r="TN19" s="170"/>
      <c r="TO19" s="170"/>
      <c r="TP19" s="170"/>
      <c r="TQ19" s="170"/>
      <c r="TR19" s="170"/>
      <c r="TS19" s="170"/>
      <c r="TT19" s="170"/>
      <c r="TU19" s="170"/>
      <c r="TV19" s="170"/>
      <c r="TW19" s="170"/>
      <c r="TX19" s="170"/>
      <c r="TY19" s="170"/>
      <c r="TZ19" s="170"/>
      <c r="UA19" s="170"/>
      <c r="UB19" s="170"/>
      <c r="UC19" s="170"/>
      <c r="UD19" s="170"/>
      <c r="UE19" s="170"/>
      <c r="UF19" s="170"/>
      <c r="UG19" s="170"/>
      <c r="UH19" s="170"/>
      <c r="UI19" s="170"/>
      <c r="UJ19" s="170"/>
      <c r="UK19" s="170"/>
      <c r="UL19" s="170"/>
      <c r="UM19" s="170"/>
      <c r="UN19" s="170"/>
      <c r="UO19" s="170"/>
      <c r="UP19" s="170"/>
      <c r="UQ19" s="170"/>
      <c r="UR19" s="170"/>
      <c r="US19" s="170"/>
      <c r="UT19" s="170"/>
      <c r="UU19" s="170"/>
      <c r="UV19" s="170"/>
      <c r="UW19" s="170"/>
      <c r="UX19" s="170"/>
      <c r="UY19" s="170"/>
      <c r="UZ19" s="170"/>
      <c r="VA19" s="170"/>
      <c r="VB19" s="170"/>
      <c r="VC19" s="170"/>
      <c r="VD19" s="170"/>
      <c r="VE19" s="170"/>
      <c r="VF19" s="170"/>
      <c r="VG19" s="170"/>
      <c r="VH19" s="170"/>
      <c r="VI19" s="170"/>
      <c r="VJ19" s="170"/>
      <c r="VK19" s="170"/>
      <c r="VL19" s="170"/>
      <c r="VM19" s="170"/>
      <c r="VN19" s="170"/>
      <c r="VO19" s="170"/>
      <c r="VP19" s="170"/>
      <c r="VQ19" s="170"/>
      <c r="VR19" s="170"/>
      <c r="VS19" s="170"/>
      <c r="VT19" s="170"/>
      <c r="VU19" s="170"/>
      <c r="VV19" s="170"/>
      <c r="VW19" s="170"/>
      <c r="VX19" s="170"/>
      <c r="VY19" s="170"/>
      <c r="VZ19" s="170"/>
      <c r="WA19" s="170"/>
      <c r="WB19" s="170"/>
      <c r="WC19" s="170"/>
      <c r="WD19" s="170"/>
      <c r="WE19" s="170"/>
      <c r="WF19" s="170"/>
      <c r="WG19" s="170"/>
      <c r="WH19" s="170"/>
      <c r="WI19" s="170"/>
      <c r="WJ19" s="170"/>
      <c r="WK19" s="170"/>
      <c r="WL19" s="170"/>
      <c r="WM19" s="170"/>
      <c r="WN19" s="170"/>
      <c r="WO19" s="170"/>
      <c r="WP19" s="170"/>
      <c r="WQ19" s="170"/>
      <c r="WR19" s="170"/>
      <c r="WS19" s="170"/>
      <c r="WT19" s="170"/>
      <c r="WU19" s="170"/>
      <c r="WV19" s="170"/>
      <c r="WW19" s="170"/>
      <c r="WX19" s="170"/>
      <c r="WY19" s="170"/>
      <c r="WZ19" s="170"/>
      <c r="XA19" s="170"/>
      <c r="XB19" s="170"/>
      <c r="XC19" s="170"/>
      <c r="XD19" s="170"/>
      <c r="XE19" s="170"/>
      <c r="XF19" s="170"/>
      <c r="XG19" s="170"/>
      <c r="XH19" s="170"/>
      <c r="XI19" s="170"/>
      <c r="XJ19" s="170"/>
      <c r="XK19" s="170"/>
      <c r="XL19" s="170"/>
      <c r="XM19" s="170"/>
      <c r="XN19" s="170"/>
      <c r="XO19" s="170"/>
      <c r="XP19" s="170"/>
      <c r="XQ19" s="170"/>
      <c r="XR19" s="170"/>
      <c r="XS19" s="170"/>
      <c r="XT19" s="170"/>
      <c r="XU19" s="170"/>
      <c r="XV19" s="170"/>
      <c r="XW19" s="170"/>
      <c r="XX19" s="170"/>
      <c r="XY19" s="170"/>
      <c r="XZ19" s="170"/>
      <c r="YA19" s="170"/>
      <c r="YB19" s="170"/>
      <c r="YC19" s="170"/>
      <c r="YD19" s="170"/>
      <c r="YE19" s="170"/>
      <c r="YF19" s="170"/>
      <c r="YG19" s="170"/>
      <c r="YH19" s="170"/>
      <c r="YI19" s="170"/>
      <c r="YJ19" s="170"/>
      <c r="YK19" s="170"/>
      <c r="YL19" s="170"/>
      <c r="YM19" s="170"/>
      <c r="YN19" s="170"/>
      <c r="YO19" s="170"/>
      <c r="YP19" s="170"/>
      <c r="YQ19" s="170"/>
      <c r="YR19" s="170"/>
      <c r="YS19" s="170"/>
      <c r="YT19" s="170"/>
      <c r="YU19" s="170"/>
      <c r="YV19" s="170"/>
      <c r="YW19" s="170"/>
      <c r="YX19" s="170"/>
      <c r="YY19" s="170"/>
      <c r="YZ19" s="170"/>
      <c r="ZA19" s="170"/>
      <c r="ZB19" s="170"/>
      <c r="ZC19" s="170"/>
    </row>
    <row r="20" spans="1:679" s="49" customFormat="1" ht="42" customHeight="1">
      <c r="A20" s="195" t="b">
        <f t="shared" si="0"/>
        <v>0</v>
      </c>
      <c r="B20" s="215">
        <v>6</v>
      </c>
      <c r="C20" s="216" t="s">
        <v>189</v>
      </c>
      <c r="D20" s="127" t="s">
        <v>23</v>
      </c>
      <c r="E20" s="127">
        <v>30</v>
      </c>
      <c r="F20" s="127"/>
      <c r="G20" s="127">
        <v>30</v>
      </c>
      <c r="H20" s="127"/>
      <c r="I20" s="127"/>
      <c r="J20" s="127">
        <v>4</v>
      </c>
      <c r="K20" s="12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20" s="127"/>
      <c r="M20" s="127" t="b">
        <f>IF(AND(ISNA(MATCH($B20,"#REF!,0)),ISNA(MATCH($B29,#REF!,0))),"""",""*"")"))),TRUE)</f>
        <v>0</v>
      </c>
      <c r="N20" s="127">
        <v>2</v>
      </c>
      <c r="O20" s="127"/>
      <c r="P20" s="127" t="s">
        <v>20</v>
      </c>
      <c r="Q20" s="127"/>
      <c r="R20" s="255" t="s">
        <v>236</v>
      </c>
      <c r="S20" s="255" t="s">
        <v>256</v>
      </c>
      <c r="T20" s="255" t="s">
        <v>89</v>
      </c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  <c r="IW20" s="237"/>
      <c r="IX20" s="237"/>
      <c r="IY20" s="237"/>
      <c r="IZ20" s="237"/>
      <c r="JA20" s="237"/>
      <c r="JB20" s="237"/>
      <c r="JC20" s="237"/>
      <c r="JD20" s="237"/>
      <c r="JE20" s="237"/>
      <c r="JF20" s="237"/>
      <c r="JG20" s="237"/>
      <c r="JH20" s="237"/>
      <c r="JI20" s="237"/>
      <c r="JJ20" s="237"/>
      <c r="JK20" s="237"/>
      <c r="JL20" s="237"/>
      <c r="JM20" s="237"/>
      <c r="JN20" s="237"/>
      <c r="JO20" s="237"/>
      <c r="JP20" s="237"/>
      <c r="JQ20" s="237"/>
      <c r="JR20" s="237"/>
      <c r="JS20" s="237"/>
      <c r="JT20" s="237"/>
      <c r="JU20" s="237"/>
      <c r="JV20" s="237"/>
      <c r="JW20" s="237"/>
      <c r="JX20" s="237"/>
      <c r="JY20" s="237"/>
      <c r="JZ20" s="237"/>
      <c r="KA20" s="237"/>
      <c r="KB20" s="237"/>
      <c r="KC20" s="237"/>
      <c r="KD20" s="237"/>
      <c r="KE20" s="237"/>
      <c r="KF20" s="237"/>
      <c r="KG20" s="237"/>
      <c r="KH20" s="237"/>
      <c r="KI20" s="237"/>
      <c r="KJ20" s="237"/>
      <c r="KK20" s="237"/>
      <c r="KL20" s="237"/>
      <c r="KM20" s="237"/>
      <c r="KN20" s="237"/>
      <c r="KO20" s="237"/>
      <c r="KP20" s="237"/>
      <c r="KQ20" s="237"/>
      <c r="KR20" s="237"/>
      <c r="KS20" s="237"/>
      <c r="KT20" s="237"/>
      <c r="KU20" s="237"/>
      <c r="KV20" s="237"/>
      <c r="KW20" s="237"/>
      <c r="KX20" s="237"/>
      <c r="KY20" s="237"/>
      <c r="KZ20" s="237"/>
      <c r="LA20" s="237"/>
      <c r="LB20" s="237"/>
      <c r="LC20" s="237"/>
      <c r="LD20" s="237"/>
      <c r="LE20" s="237"/>
      <c r="LF20" s="237"/>
      <c r="LG20" s="237"/>
      <c r="LH20" s="237"/>
      <c r="LI20" s="237"/>
      <c r="LJ20" s="237"/>
      <c r="LK20" s="237"/>
      <c r="LL20" s="237"/>
      <c r="LM20" s="237"/>
      <c r="LN20" s="237"/>
      <c r="LO20" s="237"/>
      <c r="LP20" s="237"/>
      <c r="LQ20" s="237"/>
      <c r="LR20" s="237"/>
      <c r="LS20" s="237"/>
      <c r="LT20" s="237"/>
      <c r="LU20" s="237"/>
      <c r="LV20" s="237"/>
      <c r="LW20" s="237"/>
      <c r="LX20" s="237"/>
      <c r="LY20" s="237"/>
      <c r="LZ20" s="237"/>
      <c r="MA20" s="237"/>
      <c r="MB20" s="237"/>
      <c r="MC20" s="237"/>
      <c r="MD20" s="237"/>
      <c r="ME20" s="237"/>
      <c r="MF20" s="237"/>
      <c r="MG20" s="237"/>
      <c r="MH20" s="237"/>
      <c r="MI20" s="237"/>
      <c r="MJ20" s="237"/>
      <c r="MK20" s="237"/>
      <c r="ML20" s="237"/>
      <c r="MM20" s="237"/>
      <c r="MN20" s="237"/>
      <c r="MO20" s="237"/>
      <c r="MP20" s="237"/>
      <c r="MQ20" s="237"/>
      <c r="MR20" s="237"/>
      <c r="MS20" s="237"/>
      <c r="MT20" s="237"/>
      <c r="MU20" s="237"/>
      <c r="MV20" s="237"/>
      <c r="MW20" s="237"/>
      <c r="MX20" s="237"/>
      <c r="MY20" s="237"/>
      <c r="MZ20" s="237"/>
      <c r="NA20" s="237"/>
      <c r="NB20" s="237"/>
      <c r="NC20" s="237"/>
      <c r="ND20" s="237"/>
      <c r="NE20" s="237"/>
      <c r="NF20" s="237"/>
      <c r="NG20" s="237"/>
      <c r="NH20" s="237"/>
      <c r="NI20" s="237"/>
      <c r="NJ20" s="237"/>
      <c r="NK20" s="237"/>
      <c r="NL20" s="237"/>
      <c r="NM20" s="237"/>
      <c r="NN20" s="237"/>
      <c r="NO20" s="237"/>
      <c r="NP20" s="237"/>
      <c r="NQ20" s="237"/>
      <c r="NR20" s="237"/>
      <c r="NS20" s="237"/>
      <c r="NT20" s="237"/>
      <c r="NU20" s="237"/>
      <c r="NV20" s="237"/>
      <c r="NW20" s="237"/>
      <c r="NX20" s="237"/>
      <c r="NY20" s="237"/>
      <c r="NZ20" s="237"/>
      <c r="OA20" s="237"/>
      <c r="OB20" s="237"/>
      <c r="OC20" s="237"/>
      <c r="OD20" s="237"/>
      <c r="OE20" s="237"/>
      <c r="OF20" s="237"/>
      <c r="OG20" s="237"/>
      <c r="OH20" s="237"/>
      <c r="OI20" s="237"/>
      <c r="OJ20" s="237"/>
      <c r="OK20" s="237"/>
      <c r="OL20" s="237"/>
      <c r="OM20" s="237"/>
      <c r="ON20" s="237"/>
      <c r="OO20" s="237"/>
      <c r="OP20" s="237"/>
      <c r="OQ20" s="237"/>
      <c r="OR20" s="237"/>
      <c r="OS20" s="237"/>
      <c r="OT20" s="237"/>
      <c r="OU20" s="237"/>
      <c r="OV20" s="237"/>
      <c r="OW20" s="237"/>
      <c r="OX20" s="237"/>
      <c r="OY20" s="237"/>
      <c r="OZ20" s="237"/>
      <c r="PA20" s="237"/>
      <c r="PB20" s="237"/>
      <c r="PC20" s="237"/>
      <c r="PD20" s="237"/>
      <c r="PE20" s="237"/>
      <c r="PF20" s="237"/>
      <c r="PG20" s="237"/>
      <c r="PH20" s="237"/>
      <c r="PI20" s="237"/>
      <c r="PJ20" s="237"/>
      <c r="PK20" s="237"/>
      <c r="PL20" s="237"/>
      <c r="PM20" s="237"/>
      <c r="PN20" s="237"/>
      <c r="PO20" s="237"/>
      <c r="PP20" s="237"/>
      <c r="PQ20" s="237"/>
      <c r="PR20" s="237"/>
      <c r="PS20" s="237"/>
      <c r="PT20" s="237"/>
      <c r="PU20" s="237"/>
      <c r="PV20" s="237"/>
      <c r="PW20" s="237"/>
      <c r="PX20" s="237"/>
      <c r="PY20" s="237"/>
      <c r="PZ20" s="237"/>
      <c r="QA20" s="237"/>
      <c r="QB20" s="237"/>
      <c r="QC20" s="237"/>
      <c r="QD20" s="237"/>
      <c r="QE20" s="237"/>
      <c r="QF20" s="237"/>
      <c r="QG20" s="237"/>
      <c r="QH20" s="237"/>
      <c r="QI20" s="237"/>
      <c r="QJ20" s="237"/>
      <c r="QK20" s="237"/>
      <c r="QL20" s="237"/>
      <c r="QM20" s="237"/>
      <c r="QN20" s="237"/>
      <c r="QO20" s="237"/>
      <c r="QP20" s="237"/>
      <c r="QQ20" s="237"/>
      <c r="QR20" s="237"/>
      <c r="QS20" s="237"/>
      <c r="QT20" s="237"/>
      <c r="QU20" s="237"/>
      <c r="QV20" s="237"/>
      <c r="QW20" s="237"/>
      <c r="QX20" s="237"/>
      <c r="QY20" s="237"/>
      <c r="QZ20" s="237"/>
      <c r="RA20" s="237"/>
      <c r="RB20" s="237"/>
      <c r="RC20" s="237"/>
      <c r="RD20" s="237"/>
      <c r="RE20" s="237"/>
      <c r="RF20" s="237"/>
      <c r="RG20" s="237"/>
      <c r="RH20" s="237"/>
      <c r="RI20" s="237"/>
      <c r="RJ20" s="237"/>
      <c r="RK20" s="237"/>
      <c r="RL20" s="237"/>
      <c r="RM20" s="237"/>
      <c r="RN20" s="237"/>
      <c r="RO20" s="237"/>
      <c r="RP20" s="237"/>
      <c r="RQ20" s="237"/>
      <c r="RR20" s="237"/>
      <c r="RS20" s="237"/>
      <c r="RT20" s="237"/>
      <c r="RU20" s="237"/>
      <c r="RV20" s="237"/>
      <c r="RW20" s="237"/>
      <c r="RX20" s="237"/>
      <c r="RY20" s="237"/>
      <c r="RZ20" s="237"/>
      <c r="SA20" s="237"/>
      <c r="SB20" s="237"/>
      <c r="SC20" s="237"/>
      <c r="SD20" s="237"/>
      <c r="SE20" s="237"/>
      <c r="SF20" s="237"/>
      <c r="SG20" s="237"/>
      <c r="SH20" s="237"/>
      <c r="SI20" s="237"/>
      <c r="SJ20" s="237"/>
      <c r="SK20" s="237"/>
      <c r="SL20" s="237"/>
      <c r="SM20" s="237"/>
      <c r="SN20" s="237"/>
      <c r="SO20" s="237"/>
      <c r="SP20" s="237"/>
      <c r="SQ20" s="237"/>
      <c r="SR20" s="237"/>
      <c r="SS20" s="237"/>
      <c r="ST20" s="237"/>
      <c r="SU20" s="237"/>
      <c r="SV20" s="237"/>
      <c r="SW20" s="237"/>
      <c r="SX20" s="237"/>
      <c r="SY20" s="237"/>
      <c r="SZ20" s="237"/>
      <c r="TA20" s="237"/>
      <c r="TB20" s="237"/>
      <c r="TC20" s="237"/>
      <c r="TD20" s="237"/>
      <c r="TE20" s="237"/>
      <c r="TF20" s="237"/>
      <c r="TG20" s="237"/>
      <c r="TH20" s="237"/>
      <c r="TI20" s="237"/>
      <c r="TJ20" s="237"/>
      <c r="TK20" s="237"/>
      <c r="TL20" s="237"/>
      <c r="TM20" s="237"/>
      <c r="TN20" s="237"/>
      <c r="TO20" s="237"/>
      <c r="TP20" s="237"/>
      <c r="TQ20" s="237"/>
      <c r="TR20" s="237"/>
      <c r="TS20" s="237"/>
      <c r="TT20" s="237"/>
      <c r="TU20" s="237"/>
      <c r="TV20" s="237"/>
      <c r="TW20" s="237"/>
      <c r="TX20" s="237"/>
      <c r="TY20" s="237"/>
      <c r="TZ20" s="237"/>
      <c r="UA20" s="237"/>
      <c r="UB20" s="237"/>
      <c r="UC20" s="237"/>
      <c r="UD20" s="237"/>
      <c r="UE20" s="237"/>
      <c r="UF20" s="237"/>
      <c r="UG20" s="237"/>
      <c r="UH20" s="237"/>
      <c r="UI20" s="237"/>
      <c r="UJ20" s="237"/>
      <c r="UK20" s="237"/>
      <c r="UL20" s="237"/>
      <c r="UM20" s="237"/>
      <c r="UN20" s="237"/>
      <c r="UO20" s="237"/>
      <c r="UP20" s="237"/>
      <c r="UQ20" s="237"/>
      <c r="UR20" s="237"/>
      <c r="US20" s="237"/>
      <c r="UT20" s="237"/>
      <c r="UU20" s="237"/>
      <c r="UV20" s="237"/>
      <c r="UW20" s="237"/>
      <c r="UX20" s="237"/>
      <c r="UY20" s="237"/>
      <c r="UZ20" s="237"/>
      <c r="VA20" s="237"/>
      <c r="VB20" s="237"/>
      <c r="VC20" s="237"/>
      <c r="VD20" s="237"/>
      <c r="VE20" s="237"/>
      <c r="VF20" s="237"/>
      <c r="VG20" s="237"/>
      <c r="VH20" s="237"/>
      <c r="VI20" s="237"/>
      <c r="VJ20" s="237"/>
      <c r="VK20" s="237"/>
      <c r="VL20" s="237"/>
      <c r="VM20" s="237"/>
      <c r="VN20" s="237"/>
      <c r="VO20" s="237"/>
      <c r="VP20" s="237"/>
      <c r="VQ20" s="237"/>
      <c r="VR20" s="237"/>
      <c r="VS20" s="237"/>
      <c r="VT20" s="237"/>
      <c r="VU20" s="237"/>
      <c r="VV20" s="237"/>
      <c r="VW20" s="237"/>
      <c r="VX20" s="237"/>
      <c r="VY20" s="237"/>
      <c r="VZ20" s="237"/>
      <c r="WA20" s="237"/>
      <c r="WB20" s="237"/>
      <c r="WC20" s="237"/>
      <c r="WD20" s="237"/>
      <c r="WE20" s="237"/>
      <c r="WF20" s="237"/>
      <c r="WG20" s="237"/>
      <c r="WH20" s="237"/>
      <c r="WI20" s="237"/>
      <c r="WJ20" s="237"/>
      <c r="WK20" s="237"/>
      <c r="WL20" s="237"/>
      <c r="WM20" s="237"/>
      <c r="WN20" s="237"/>
      <c r="WO20" s="237"/>
      <c r="WP20" s="237"/>
      <c r="WQ20" s="237"/>
      <c r="WR20" s="237"/>
      <c r="WS20" s="237"/>
      <c r="WT20" s="237"/>
      <c r="WU20" s="237"/>
      <c r="WV20" s="237"/>
      <c r="WW20" s="237"/>
      <c r="WX20" s="237"/>
      <c r="WY20" s="237"/>
      <c r="WZ20" s="237"/>
      <c r="XA20" s="237"/>
      <c r="XB20" s="237"/>
      <c r="XC20" s="237"/>
      <c r="XD20" s="237"/>
      <c r="XE20" s="237"/>
      <c r="XF20" s="237"/>
      <c r="XG20" s="237"/>
      <c r="XH20" s="237"/>
      <c r="XI20" s="237"/>
      <c r="XJ20" s="237"/>
      <c r="XK20" s="237"/>
      <c r="XL20" s="237"/>
      <c r="XM20" s="237"/>
      <c r="XN20" s="237"/>
      <c r="XO20" s="237"/>
      <c r="XP20" s="237"/>
      <c r="XQ20" s="237"/>
      <c r="XR20" s="237"/>
      <c r="XS20" s="237"/>
      <c r="XT20" s="237"/>
      <c r="XU20" s="237"/>
      <c r="XV20" s="237"/>
      <c r="XW20" s="237"/>
      <c r="XX20" s="237"/>
      <c r="XY20" s="237"/>
      <c r="XZ20" s="237"/>
      <c r="YA20" s="237"/>
      <c r="YB20" s="237"/>
      <c r="YC20" s="237"/>
      <c r="YD20" s="237"/>
      <c r="YE20" s="237"/>
      <c r="YF20" s="237"/>
      <c r="YG20" s="237"/>
      <c r="YH20" s="237"/>
      <c r="YI20" s="237"/>
      <c r="YJ20" s="237"/>
      <c r="YK20" s="237"/>
      <c r="YL20" s="237"/>
      <c r="YM20" s="237"/>
      <c r="YN20" s="237"/>
      <c r="YO20" s="237"/>
      <c r="YP20" s="237"/>
      <c r="YQ20" s="237"/>
      <c r="YR20" s="237"/>
      <c r="YS20" s="237"/>
      <c r="YT20" s="237"/>
      <c r="YU20" s="237"/>
      <c r="YV20" s="237"/>
      <c r="YW20" s="237"/>
      <c r="YX20" s="237"/>
      <c r="YY20" s="237"/>
      <c r="YZ20" s="237"/>
      <c r="ZA20" s="237"/>
      <c r="ZB20" s="237"/>
      <c r="ZC20" s="237"/>
    </row>
    <row r="21" spans="1:679" ht="54" customHeight="1">
      <c r="A21" s="22" t="b">
        <f t="shared" si="0"/>
        <v>0</v>
      </c>
      <c r="B21" s="206">
        <v>7</v>
      </c>
      <c r="C21" s="260" t="s">
        <v>292</v>
      </c>
      <c r="D21" s="207"/>
      <c r="E21" s="207">
        <v>15</v>
      </c>
      <c r="F21" s="207"/>
      <c r="G21" s="207"/>
      <c r="H21" s="207">
        <v>15</v>
      </c>
      <c r="I21" s="207"/>
      <c r="J21" s="207">
        <v>3</v>
      </c>
      <c r="K21" s="207"/>
      <c r="L21" s="207"/>
      <c r="M21" s="207"/>
      <c r="N21" s="207"/>
      <c r="O21" s="207" t="s">
        <v>19</v>
      </c>
      <c r="P21" s="207"/>
      <c r="Q21" s="207"/>
      <c r="R21" s="250" t="s">
        <v>262</v>
      </c>
      <c r="S21" s="207" t="s">
        <v>263</v>
      </c>
      <c r="T21" s="207" t="s">
        <v>207</v>
      </c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  <c r="IW21" s="170"/>
      <c r="IX21" s="170"/>
      <c r="IY21" s="170"/>
      <c r="IZ21" s="170"/>
      <c r="JA21" s="170"/>
      <c r="JB21" s="170"/>
      <c r="JC21" s="170"/>
      <c r="JD21" s="170"/>
      <c r="JE21" s="170"/>
      <c r="JF21" s="170"/>
      <c r="JG21" s="170"/>
      <c r="JH21" s="170"/>
      <c r="JI21" s="170"/>
      <c r="JJ21" s="170"/>
      <c r="JK21" s="170"/>
      <c r="JL21" s="170"/>
      <c r="JM21" s="170"/>
      <c r="JN21" s="170"/>
      <c r="JO21" s="170"/>
      <c r="JP21" s="170"/>
      <c r="JQ21" s="170"/>
      <c r="JR21" s="170"/>
      <c r="JS21" s="170"/>
      <c r="JT21" s="170"/>
      <c r="JU21" s="170"/>
      <c r="JV21" s="170"/>
      <c r="JW21" s="170"/>
      <c r="JX21" s="170"/>
      <c r="JY21" s="170"/>
      <c r="JZ21" s="170"/>
      <c r="KA21" s="170"/>
      <c r="KB21" s="170"/>
      <c r="KC21" s="170"/>
      <c r="KD21" s="170"/>
      <c r="KE21" s="170"/>
      <c r="KF21" s="170"/>
      <c r="KG21" s="170"/>
      <c r="KH21" s="170"/>
      <c r="KI21" s="170"/>
      <c r="KJ21" s="170"/>
      <c r="KK21" s="170"/>
      <c r="KL21" s="170"/>
      <c r="KM21" s="170"/>
      <c r="KN21" s="170"/>
      <c r="KO21" s="170"/>
      <c r="KP21" s="170"/>
      <c r="KQ21" s="170"/>
      <c r="KR21" s="170"/>
      <c r="KS21" s="170"/>
      <c r="KT21" s="170"/>
      <c r="KU21" s="170"/>
      <c r="KV21" s="170"/>
      <c r="KW21" s="170"/>
      <c r="KX21" s="170"/>
      <c r="KY21" s="170"/>
      <c r="KZ21" s="170"/>
      <c r="LA21" s="170"/>
      <c r="LB21" s="170"/>
      <c r="LC21" s="170"/>
      <c r="LD21" s="170"/>
      <c r="LE21" s="170"/>
      <c r="LF21" s="170"/>
      <c r="LG21" s="170"/>
      <c r="LH21" s="170"/>
      <c r="LI21" s="170"/>
      <c r="LJ21" s="170"/>
      <c r="LK21" s="170"/>
      <c r="LL21" s="170"/>
      <c r="LM21" s="170"/>
      <c r="LN21" s="170"/>
      <c r="LO21" s="170"/>
      <c r="LP21" s="170"/>
      <c r="LQ21" s="170"/>
      <c r="LR21" s="170"/>
      <c r="LS21" s="170"/>
      <c r="LT21" s="170"/>
      <c r="LU21" s="170"/>
      <c r="LV21" s="170"/>
      <c r="LW21" s="170"/>
      <c r="LX21" s="170"/>
      <c r="LY21" s="170"/>
      <c r="LZ21" s="170"/>
      <c r="MA21" s="170"/>
      <c r="MB21" s="170"/>
      <c r="MC21" s="170"/>
      <c r="MD21" s="170"/>
      <c r="ME21" s="170"/>
      <c r="MF21" s="170"/>
      <c r="MG21" s="170"/>
      <c r="MH21" s="170"/>
      <c r="MI21" s="170"/>
      <c r="MJ21" s="170"/>
      <c r="MK21" s="170"/>
      <c r="ML21" s="170"/>
      <c r="MM21" s="170"/>
      <c r="MN21" s="170"/>
      <c r="MO21" s="170"/>
      <c r="MP21" s="170"/>
      <c r="MQ21" s="170"/>
      <c r="MR21" s="170"/>
      <c r="MS21" s="170"/>
      <c r="MT21" s="170"/>
      <c r="MU21" s="170"/>
      <c r="MV21" s="170"/>
      <c r="MW21" s="170"/>
      <c r="MX21" s="170"/>
      <c r="MY21" s="170"/>
      <c r="MZ21" s="170"/>
      <c r="NA21" s="170"/>
      <c r="NB21" s="170"/>
      <c r="NC21" s="170"/>
      <c r="ND21" s="170"/>
      <c r="NE21" s="170"/>
      <c r="NF21" s="170"/>
      <c r="NG21" s="170"/>
      <c r="NH21" s="170"/>
      <c r="NI21" s="170"/>
      <c r="NJ21" s="170"/>
      <c r="NK21" s="170"/>
      <c r="NL21" s="170"/>
      <c r="NM21" s="170"/>
      <c r="NN21" s="170"/>
      <c r="NO21" s="170"/>
      <c r="NP21" s="170"/>
      <c r="NQ21" s="170"/>
      <c r="NR21" s="170"/>
      <c r="NS21" s="170"/>
      <c r="NT21" s="170"/>
      <c r="NU21" s="170"/>
      <c r="NV21" s="170"/>
      <c r="NW21" s="170"/>
      <c r="NX21" s="170"/>
      <c r="NY21" s="170"/>
      <c r="NZ21" s="170"/>
      <c r="OA21" s="170"/>
      <c r="OB21" s="170"/>
      <c r="OC21" s="170"/>
      <c r="OD21" s="170"/>
      <c r="OE21" s="170"/>
      <c r="OF21" s="170"/>
      <c r="OG21" s="170"/>
      <c r="OH21" s="170"/>
      <c r="OI21" s="170"/>
      <c r="OJ21" s="170"/>
      <c r="OK21" s="170"/>
      <c r="OL21" s="170"/>
      <c r="OM21" s="170"/>
      <c r="ON21" s="170"/>
      <c r="OO21" s="170"/>
      <c r="OP21" s="170"/>
      <c r="OQ21" s="170"/>
      <c r="OR21" s="170"/>
      <c r="OS21" s="170"/>
      <c r="OT21" s="170"/>
      <c r="OU21" s="170"/>
      <c r="OV21" s="170"/>
      <c r="OW21" s="170"/>
      <c r="OX21" s="170"/>
      <c r="OY21" s="170"/>
      <c r="OZ21" s="170"/>
      <c r="PA21" s="170"/>
      <c r="PB21" s="170"/>
      <c r="PC21" s="170"/>
      <c r="PD21" s="170"/>
      <c r="PE21" s="170"/>
      <c r="PF21" s="170"/>
      <c r="PG21" s="170"/>
      <c r="PH21" s="170"/>
      <c r="PI21" s="170"/>
      <c r="PJ21" s="170"/>
      <c r="PK21" s="170"/>
      <c r="PL21" s="170"/>
      <c r="PM21" s="170"/>
      <c r="PN21" s="170"/>
      <c r="PO21" s="170"/>
      <c r="PP21" s="170"/>
      <c r="PQ21" s="170"/>
      <c r="PR21" s="170"/>
      <c r="PS21" s="170"/>
      <c r="PT21" s="170"/>
      <c r="PU21" s="170"/>
      <c r="PV21" s="170"/>
      <c r="PW21" s="170"/>
      <c r="PX21" s="170"/>
      <c r="PY21" s="170"/>
      <c r="PZ21" s="170"/>
      <c r="QA21" s="170"/>
      <c r="QB21" s="170"/>
      <c r="QC21" s="170"/>
      <c r="QD21" s="170"/>
      <c r="QE21" s="170"/>
      <c r="QF21" s="170"/>
      <c r="QG21" s="170"/>
      <c r="QH21" s="170"/>
      <c r="QI21" s="170"/>
      <c r="QJ21" s="170"/>
      <c r="QK21" s="170"/>
      <c r="QL21" s="170"/>
      <c r="QM21" s="170"/>
      <c r="QN21" s="170"/>
      <c r="QO21" s="170"/>
      <c r="QP21" s="170"/>
      <c r="QQ21" s="170"/>
      <c r="QR21" s="170"/>
      <c r="QS21" s="170"/>
      <c r="QT21" s="170"/>
      <c r="QU21" s="170"/>
      <c r="QV21" s="170"/>
      <c r="QW21" s="170"/>
      <c r="QX21" s="170"/>
      <c r="QY21" s="170"/>
      <c r="QZ21" s="170"/>
      <c r="RA21" s="170"/>
      <c r="RB21" s="170"/>
      <c r="RC21" s="170"/>
      <c r="RD21" s="170"/>
      <c r="RE21" s="170"/>
      <c r="RF21" s="170"/>
      <c r="RG21" s="170"/>
      <c r="RH21" s="170"/>
      <c r="RI21" s="170"/>
      <c r="RJ21" s="170"/>
      <c r="RK21" s="170"/>
      <c r="RL21" s="170"/>
      <c r="RM21" s="170"/>
      <c r="RN21" s="170"/>
      <c r="RO21" s="170"/>
      <c r="RP21" s="170"/>
      <c r="RQ21" s="170"/>
      <c r="RR21" s="170"/>
      <c r="RS21" s="170"/>
      <c r="RT21" s="170"/>
      <c r="RU21" s="170"/>
      <c r="RV21" s="170"/>
      <c r="RW21" s="170"/>
      <c r="RX21" s="170"/>
      <c r="RY21" s="170"/>
      <c r="RZ21" s="170"/>
      <c r="SA21" s="170"/>
      <c r="SB21" s="170"/>
      <c r="SC21" s="170"/>
      <c r="SD21" s="170"/>
      <c r="SE21" s="170"/>
      <c r="SF21" s="170"/>
      <c r="SG21" s="170"/>
      <c r="SH21" s="170"/>
      <c r="SI21" s="170"/>
      <c r="SJ21" s="170"/>
      <c r="SK21" s="170"/>
      <c r="SL21" s="170"/>
      <c r="SM21" s="170"/>
      <c r="SN21" s="170"/>
      <c r="SO21" s="170"/>
      <c r="SP21" s="170"/>
      <c r="SQ21" s="170"/>
      <c r="SR21" s="170"/>
      <c r="SS21" s="170"/>
      <c r="ST21" s="170"/>
      <c r="SU21" s="170"/>
      <c r="SV21" s="170"/>
      <c r="SW21" s="170"/>
      <c r="SX21" s="170"/>
      <c r="SY21" s="170"/>
      <c r="SZ21" s="170"/>
      <c r="TA21" s="170"/>
      <c r="TB21" s="170"/>
      <c r="TC21" s="170"/>
      <c r="TD21" s="170"/>
      <c r="TE21" s="170"/>
      <c r="TF21" s="170"/>
      <c r="TG21" s="170"/>
      <c r="TH21" s="170"/>
      <c r="TI21" s="170"/>
      <c r="TJ21" s="170"/>
      <c r="TK21" s="170"/>
      <c r="TL21" s="170"/>
      <c r="TM21" s="170"/>
      <c r="TN21" s="170"/>
      <c r="TO21" s="170"/>
      <c r="TP21" s="170"/>
      <c r="TQ21" s="170"/>
      <c r="TR21" s="170"/>
      <c r="TS21" s="170"/>
      <c r="TT21" s="170"/>
      <c r="TU21" s="170"/>
      <c r="TV21" s="170"/>
      <c r="TW21" s="170"/>
      <c r="TX21" s="170"/>
      <c r="TY21" s="170"/>
      <c r="TZ21" s="170"/>
      <c r="UA21" s="170"/>
      <c r="UB21" s="170"/>
      <c r="UC21" s="170"/>
      <c r="UD21" s="170"/>
      <c r="UE21" s="170"/>
      <c r="UF21" s="170"/>
      <c r="UG21" s="170"/>
      <c r="UH21" s="170"/>
      <c r="UI21" s="170"/>
      <c r="UJ21" s="170"/>
      <c r="UK21" s="170"/>
      <c r="UL21" s="170"/>
      <c r="UM21" s="170"/>
      <c r="UN21" s="170"/>
      <c r="UO21" s="170"/>
      <c r="UP21" s="170"/>
      <c r="UQ21" s="170"/>
      <c r="UR21" s="170"/>
      <c r="US21" s="170"/>
      <c r="UT21" s="170"/>
      <c r="UU21" s="170"/>
      <c r="UV21" s="170"/>
      <c r="UW21" s="170"/>
      <c r="UX21" s="170"/>
      <c r="UY21" s="170"/>
      <c r="UZ21" s="170"/>
      <c r="VA21" s="170"/>
      <c r="VB21" s="170"/>
      <c r="VC21" s="170"/>
      <c r="VD21" s="170"/>
      <c r="VE21" s="170"/>
      <c r="VF21" s="170"/>
      <c r="VG21" s="170"/>
      <c r="VH21" s="170"/>
      <c r="VI21" s="170"/>
      <c r="VJ21" s="170"/>
      <c r="VK21" s="170"/>
      <c r="VL21" s="170"/>
      <c r="VM21" s="170"/>
      <c r="VN21" s="170"/>
      <c r="VO21" s="170"/>
      <c r="VP21" s="170"/>
      <c r="VQ21" s="170"/>
      <c r="VR21" s="170"/>
      <c r="VS21" s="170"/>
      <c r="VT21" s="170"/>
      <c r="VU21" s="170"/>
      <c r="VV21" s="170"/>
      <c r="VW21" s="170"/>
      <c r="VX21" s="170"/>
      <c r="VY21" s="170"/>
      <c r="VZ21" s="170"/>
      <c r="WA21" s="170"/>
      <c r="WB21" s="170"/>
      <c r="WC21" s="170"/>
      <c r="WD21" s="170"/>
      <c r="WE21" s="170"/>
      <c r="WF21" s="170"/>
      <c r="WG21" s="170"/>
      <c r="WH21" s="170"/>
      <c r="WI21" s="170"/>
      <c r="WJ21" s="170"/>
      <c r="WK21" s="170"/>
      <c r="WL21" s="170"/>
      <c r="WM21" s="170"/>
      <c r="WN21" s="170"/>
      <c r="WO21" s="170"/>
      <c r="WP21" s="170"/>
      <c r="WQ21" s="170"/>
      <c r="WR21" s="170"/>
      <c r="WS21" s="170"/>
      <c r="WT21" s="170"/>
      <c r="WU21" s="170"/>
      <c r="WV21" s="170"/>
      <c r="WW21" s="170"/>
      <c r="WX21" s="170"/>
      <c r="WY21" s="170"/>
      <c r="WZ21" s="170"/>
      <c r="XA21" s="170"/>
      <c r="XB21" s="170"/>
      <c r="XC21" s="170"/>
      <c r="XD21" s="170"/>
      <c r="XE21" s="170"/>
      <c r="XF21" s="170"/>
      <c r="XG21" s="170"/>
      <c r="XH21" s="170"/>
      <c r="XI21" s="170"/>
      <c r="XJ21" s="170"/>
      <c r="XK21" s="170"/>
      <c r="XL21" s="170"/>
      <c r="XM21" s="170"/>
      <c r="XN21" s="170"/>
      <c r="XO21" s="170"/>
      <c r="XP21" s="170"/>
      <c r="XQ21" s="170"/>
      <c r="XR21" s="170"/>
      <c r="XS21" s="170"/>
      <c r="XT21" s="170"/>
      <c r="XU21" s="170"/>
      <c r="XV21" s="170"/>
      <c r="XW21" s="170"/>
      <c r="XX21" s="170"/>
      <c r="XY21" s="170"/>
      <c r="XZ21" s="170"/>
      <c r="YA21" s="170"/>
      <c r="YB21" s="170"/>
      <c r="YC21" s="170"/>
      <c r="YD21" s="170"/>
      <c r="YE21" s="170"/>
      <c r="YF21" s="170"/>
      <c r="YG21" s="170"/>
      <c r="YH21" s="170"/>
      <c r="YI21" s="170"/>
      <c r="YJ21" s="170"/>
      <c r="YK21" s="170"/>
      <c r="YL21" s="170"/>
      <c r="YM21" s="170"/>
      <c r="YN21" s="170"/>
      <c r="YO21" s="170"/>
      <c r="YP21" s="170"/>
      <c r="YQ21" s="170"/>
      <c r="YR21" s="170"/>
      <c r="YS21" s="170"/>
      <c r="YT21" s="170"/>
      <c r="YU21" s="170"/>
      <c r="YV21" s="170"/>
      <c r="YW21" s="170"/>
      <c r="YX21" s="170"/>
      <c r="YY21" s="170"/>
      <c r="YZ21" s="170"/>
      <c r="ZA21" s="170"/>
      <c r="ZB21" s="170"/>
      <c r="ZC21" s="170"/>
    </row>
    <row r="22" spans="1:679" s="49" customFormat="1" ht="36" customHeight="1">
      <c r="A22" s="195" t="b">
        <f t="shared" si="0"/>
        <v>0</v>
      </c>
      <c r="B22" s="215">
        <v>8</v>
      </c>
      <c r="C22" s="216" t="s">
        <v>190</v>
      </c>
      <c r="D22" s="127"/>
      <c r="E22" s="127">
        <v>4</v>
      </c>
      <c r="F22" s="127"/>
      <c r="G22" s="127"/>
      <c r="H22" s="127"/>
      <c r="I22" s="127"/>
      <c r="J22" s="127">
        <v>1</v>
      </c>
      <c r="K22" s="127"/>
      <c r="L22" s="127"/>
      <c r="M22" s="127"/>
      <c r="N22" s="127"/>
      <c r="O22" s="127"/>
      <c r="P22" s="127" t="s">
        <v>20</v>
      </c>
      <c r="Q22" s="127"/>
      <c r="R22" s="255"/>
      <c r="S22" s="255" t="s">
        <v>208</v>
      </c>
      <c r="T22" s="255" t="s">
        <v>90</v>
      </c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  <c r="IW22" s="237"/>
      <c r="IX22" s="237"/>
      <c r="IY22" s="237"/>
      <c r="IZ22" s="237"/>
      <c r="JA22" s="237"/>
      <c r="JB22" s="237"/>
      <c r="JC22" s="237"/>
      <c r="JD22" s="237"/>
      <c r="JE22" s="237"/>
      <c r="JF22" s="237"/>
      <c r="JG22" s="237"/>
      <c r="JH22" s="237"/>
      <c r="JI22" s="237"/>
      <c r="JJ22" s="237"/>
      <c r="JK22" s="237"/>
      <c r="JL22" s="237"/>
      <c r="JM22" s="237"/>
      <c r="JN22" s="237"/>
      <c r="JO22" s="237"/>
      <c r="JP22" s="237"/>
      <c r="JQ22" s="237"/>
      <c r="JR22" s="237"/>
      <c r="JS22" s="237"/>
      <c r="JT22" s="237"/>
      <c r="JU22" s="237"/>
      <c r="JV22" s="237"/>
      <c r="JW22" s="237"/>
      <c r="JX22" s="237"/>
      <c r="JY22" s="237"/>
      <c r="JZ22" s="237"/>
      <c r="KA22" s="237"/>
      <c r="KB22" s="237"/>
      <c r="KC22" s="237"/>
      <c r="KD22" s="237"/>
      <c r="KE22" s="237"/>
      <c r="KF22" s="237"/>
      <c r="KG22" s="237"/>
      <c r="KH22" s="237"/>
      <c r="KI22" s="237"/>
      <c r="KJ22" s="237"/>
      <c r="KK22" s="237"/>
      <c r="KL22" s="237"/>
      <c r="KM22" s="237"/>
      <c r="KN22" s="237"/>
      <c r="KO22" s="237"/>
      <c r="KP22" s="237"/>
      <c r="KQ22" s="237"/>
      <c r="KR22" s="237"/>
      <c r="KS22" s="237"/>
      <c r="KT22" s="237"/>
      <c r="KU22" s="237"/>
      <c r="KV22" s="237"/>
      <c r="KW22" s="237"/>
      <c r="KX22" s="237"/>
      <c r="KY22" s="237"/>
      <c r="KZ22" s="237"/>
      <c r="LA22" s="237"/>
      <c r="LB22" s="237"/>
      <c r="LC22" s="237"/>
      <c r="LD22" s="237"/>
      <c r="LE22" s="237"/>
      <c r="LF22" s="237"/>
      <c r="LG22" s="237"/>
      <c r="LH22" s="237"/>
      <c r="LI22" s="237"/>
      <c r="LJ22" s="237"/>
      <c r="LK22" s="237"/>
      <c r="LL22" s="237"/>
      <c r="LM22" s="237"/>
      <c r="LN22" s="237"/>
      <c r="LO22" s="237"/>
      <c r="LP22" s="237"/>
      <c r="LQ22" s="237"/>
      <c r="LR22" s="237"/>
      <c r="LS22" s="237"/>
      <c r="LT22" s="237"/>
      <c r="LU22" s="237"/>
      <c r="LV22" s="237"/>
      <c r="LW22" s="237"/>
      <c r="LX22" s="237"/>
      <c r="LY22" s="237"/>
      <c r="LZ22" s="237"/>
      <c r="MA22" s="237"/>
      <c r="MB22" s="237"/>
      <c r="MC22" s="237"/>
      <c r="MD22" s="237"/>
      <c r="ME22" s="237"/>
      <c r="MF22" s="237"/>
      <c r="MG22" s="237"/>
      <c r="MH22" s="237"/>
      <c r="MI22" s="237"/>
      <c r="MJ22" s="237"/>
      <c r="MK22" s="237"/>
      <c r="ML22" s="237"/>
      <c r="MM22" s="237"/>
      <c r="MN22" s="237"/>
      <c r="MO22" s="237"/>
      <c r="MP22" s="237"/>
      <c r="MQ22" s="237"/>
      <c r="MR22" s="237"/>
      <c r="MS22" s="237"/>
      <c r="MT22" s="237"/>
      <c r="MU22" s="237"/>
      <c r="MV22" s="237"/>
      <c r="MW22" s="237"/>
      <c r="MX22" s="237"/>
      <c r="MY22" s="237"/>
      <c r="MZ22" s="237"/>
      <c r="NA22" s="237"/>
      <c r="NB22" s="237"/>
      <c r="NC22" s="237"/>
      <c r="ND22" s="237"/>
      <c r="NE22" s="237"/>
      <c r="NF22" s="237"/>
      <c r="NG22" s="237"/>
      <c r="NH22" s="237"/>
      <c r="NI22" s="237"/>
      <c r="NJ22" s="237"/>
      <c r="NK22" s="237"/>
      <c r="NL22" s="237"/>
      <c r="NM22" s="237"/>
      <c r="NN22" s="237"/>
      <c r="NO22" s="237"/>
      <c r="NP22" s="237"/>
      <c r="NQ22" s="237"/>
      <c r="NR22" s="237"/>
      <c r="NS22" s="237"/>
      <c r="NT22" s="237"/>
      <c r="NU22" s="237"/>
      <c r="NV22" s="237"/>
      <c r="NW22" s="237"/>
      <c r="NX22" s="237"/>
      <c r="NY22" s="237"/>
      <c r="NZ22" s="237"/>
      <c r="OA22" s="237"/>
      <c r="OB22" s="237"/>
      <c r="OC22" s="237"/>
      <c r="OD22" s="237"/>
      <c r="OE22" s="237"/>
      <c r="OF22" s="237"/>
      <c r="OG22" s="237"/>
      <c r="OH22" s="237"/>
      <c r="OI22" s="237"/>
      <c r="OJ22" s="237"/>
      <c r="OK22" s="237"/>
      <c r="OL22" s="237"/>
      <c r="OM22" s="237"/>
      <c r="ON22" s="237"/>
      <c r="OO22" s="237"/>
      <c r="OP22" s="237"/>
      <c r="OQ22" s="237"/>
      <c r="OR22" s="237"/>
      <c r="OS22" s="237"/>
      <c r="OT22" s="237"/>
      <c r="OU22" s="237"/>
      <c r="OV22" s="237"/>
      <c r="OW22" s="237"/>
      <c r="OX22" s="237"/>
      <c r="OY22" s="237"/>
      <c r="OZ22" s="237"/>
      <c r="PA22" s="237"/>
      <c r="PB22" s="237"/>
      <c r="PC22" s="237"/>
      <c r="PD22" s="237"/>
      <c r="PE22" s="237"/>
      <c r="PF22" s="237"/>
      <c r="PG22" s="237"/>
      <c r="PH22" s="237"/>
      <c r="PI22" s="237"/>
      <c r="PJ22" s="237"/>
      <c r="PK22" s="237"/>
      <c r="PL22" s="237"/>
      <c r="PM22" s="237"/>
      <c r="PN22" s="237"/>
      <c r="PO22" s="237"/>
      <c r="PP22" s="237"/>
      <c r="PQ22" s="237"/>
      <c r="PR22" s="237"/>
      <c r="PS22" s="237"/>
      <c r="PT22" s="237"/>
      <c r="PU22" s="237"/>
      <c r="PV22" s="237"/>
      <c r="PW22" s="237"/>
      <c r="PX22" s="237"/>
      <c r="PY22" s="237"/>
      <c r="PZ22" s="237"/>
      <c r="QA22" s="237"/>
      <c r="QB22" s="237"/>
      <c r="QC22" s="237"/>
      <c r="QD22" s="237"/>
      <c r="QE22" s="237"/>
      <c r="QF22" s="237"/>
      <c r="QG22" s="237"/>
      <c r="QH22" s="237"/>
      <c r="QI22" s="237"/>
      <c r="QJ22" s="237"/>
      <c r="QK22" s="237"/>
      <c r="QL22" s="237"/>
      <c r="QM22" s="237"/>
      <c r="QN22" s="237"/>
      <c r="QO22" s="237"/>
      <c r="QP22" s="237"/>
      <c r="QQ22" s="237"/>
      <c r="QR22" s="237"/>
      <c r="QS22" s="237"/>
      <c r="QT22" s="237"/>
      <c r="QU22" s="237"/>
      <c r="QV22" s="237"/>
      <c r="QW22" s="237"/>
      <c r="QX22" s="237"/>
      <c r="QY22" s="237"/>
      <c r="QZ22" s="237"/>
      <c r="RA22" s="237"/>
      <c r="RB22" s="237"/>
      <c r="RC22" s="237"/>
      <c r="RD22" s="237"/>
      <c r="RE22" s="237"/>
      <c r="RF22" s="237"/>
      <c r="RG22" s="237"/>
      <c r="RH22" s="237"/>
      <c r="RI22" s="237"/>
      <c r="RJ22" s="237"/>
      <c r="RK22" s="237"/>
      <c r="RL22" s="237"/>
      <c r="RM22" s="237"/>
      <c r="RN22" s="237"/>
      <c r="RO22" s="237"/>
      <c r="RP22" s="237"/>
      <c r="RQ22" s="237"/>
      <c r="RR22" s="237"/>
      <c r="RS22" s="237"/>
      <c r="RT22" s="237"/>
      <c r="RU22" s="237"/>
      <c r="RV22" s="237"/>
      <c r="RW22" s="237"/>
      <c r="RX22" s="237"/>
      <c r="RY22" s="237"/>
      <c r="RZ22" s="237"/>
      <c r="SA22" s="237"/>
      <c r="SB22" s="237"/>
      <c r="SC22" s="237"/>
      <c r="SD22" s="237"/>
      <c r="SE22" s="237"/>
      <c r="SF22" s="237"/>
      <c r="SG22" s="237"/>
      <c r="SH22" s="237"/>
      <c r="SI22" s="237"/>
      <c r="SJ22" s="237"/>
      <c r="SK22" s="237"/>
      <c r="SL22" s="237"/>
      <c r="SM22" s="237"/>
      <c r="SN22" s="237"/>
      <c r="SO22" s="237"/>
      <c r="SP22" s="237"/>
      <c r="SQ22" s="237"/>
      <c r="SR22" s="237"/>
      <c r="SS22" s="237"/>
      <c r="ST22" s="237"/>
      <c r="SU22" s="237"/>
      <c r="SV22" s="237"/>
      <c r="SW22" s="237"/>
      <c r="SX22" s="237"/>
      <c r="SY22" s="237"/>
      <c r="SZ22" s="237"/>
      <c r="TA22" s="237"/>
      <c r="TB22" s="237"/>
      <c r="TC22" s="237"/>
      <c r="TD22" s="237"/>
      <c r="TE22" s="237"/>
      <c r="TF22" s="237"/>
      <c r="TG22" s="237"/>
      <c r="TH22" s="237"/>
      <c r="TI22" s="237"/>
      <c r="TJ22" s="237"/>
      <c r="TK22" s="237"/>
      <c r="TL22" s="237"/>
      <c r="TM22" s="237"/>
      <c r="TN22" s="237"/>
      <c r="TO22" s="237"/>
      <c r="TP22" s="237"/>
      <c r="TQ22" s="237"/>
      <c r="TR22" s="237"/>
      <c r="TS22" s="237"/>
      <c r="TT22" s="237"/>
      <c r="TU22" s="237"/>
      <c r="TV22" s="237"/>
      <c r="TW22" s="237"/>
      <c r="TX22" s="237"/>
      <c r="TY22" s="237"/>
      <c r="TZ22" s="237"/>
      <c r="UA22" s="237"/>
      <c r="UB22" s="237"/>
      <c r="UC22" s="237"/>
      <c r="UD22" s="237"/>
      <c r="UE22" s="237"/>
      <c r="UF22" s="237"/>
      <c r="UG22" s="237"/>
      <c r="UH22" s="237"/>
      <c r="UI22" s="237"/>
      <c r="UJ22" s="237"/>
      <c r="UK22" s="237"/>
      <c r="UL22" s="237"/>
      <c r="UM22" s="237"/>
      <c r="UN22" s="237"/>
      <c r="UO22" s="237"/>
      <c r="UP22" s="237"/>
      <c r="UQ22" s="237"/>
      <c r="UR22" s="237"/>
      <c r="US22" s="237"/>
      <c r="UT22" s="237"/>
      <c r="UU22" s="237"/>
      <c r="UV22" s="237"/>
      <c r="UW22" s="237"/>
      <c r="UX22" s="237"/>
      <c r="UY22" s="237"/>
      <c r="UZ22" s="237"/>
      <c r="VA22" s="237"/>
      <c r="VB22" s="237"/>
      <c r="VC22" s="237"/>
      <c r="VD22" s="237"/>
      <c r="VE22" s="237"/>
      <c r="VF22" s="237"/>
      <c r="VG22" s="237"/>
      <c r="VH22" s="237"/>
      <c r="VI22" s="237"/>
      <c r="VJ22" s="237"/>
      <c r="VK22" s="237"/>
      <c r="VL22" s="237"/>
      <c r="VM22" s="237"/>
      <c r="VN22" s="237"/>
      <c r="VO22" s="237"/>
      <c r="VP22" s="237"/>
      <c r="VQ22" s="237"/>
      <c r="VR22" s="237"/>
      <c r="VS22" s="237"/>
      <c r="VT22" s="237"/>
      <c r="VU22" s="237"/>
      <c r="VV22" s="237"/>
      <c r="VW22" s="237"/>
      <c r="VX22" s="237"/>
      <c r="VY22" s="237"/>
      <c r="VZ22" s="237"/>
      <c r="WA22" s="237"/>
      <c r="WB22" s="237"/>
      <c r="WC22" s="237"/>
      <c r="WD22" s="237"/>
      <c r="WE22" s="237"/>
      <c r="WF22" s="237"/>
      <c r="WG22" s="237"/>
      <c r="WH22" s="237"/>
      <c r="WI22" s="237"/>
      <c r="WJ22" s="237"/>
      <c r="WK22" s="237"/>
      <c r="WL22" s="237"/>
      <c r="WM22" s="237"/>
      <c r="WN22" s="237"/>
      <c r="WO22" s="237"/>
      <c r="WP22" s="237"/>
      <c r="WQ22" s="237"/>
      <c r="WR22" s="237"/>
      <c r="WS22" s="237"/>
      <c r="WT22" s="237"/>
      <c r="WU22" s="237"/>
      <c r="WV22" s="237"/>
      <c r="WW22" s="237"/>
      <c r="WX22" s="237"/>
      <c r="WY22" s="237"/>
      <c r="WZ22" s="237"/>
      <c r="XA22" s="237"/>
      <c r="XB22" s="237"/>
      <c r="XC22" s="237"/>
      <c r="XD22" s="237"/>
      <c r="XE22" s="237"/>
      <c r="XF22" s="237"/>
      <c r="XG22" s="237"/>
      <c r="XH22" s="237"/>
      <c r="XI22" s="237"/>
      <c r="XJ22" s="237"/>
      <c r="XK22" s="237"/>
      <c r="XL22" s="237"/>
      <c r="XM22" s="237"/>
      <c r="XN22" s="237"/>
      <c r="XO22" s="237"/>
      <c r="XP22" s="237"/>
      <c r="XQ22" s="237"/>
      <c r="XR22" s="237"/>
      <c r="XS22" s="237"/>
      <c r="XT22" s="237"/>
      <c r="XU22" s="237"/>
      <c r="XV22" s="237"/>
      <c r="XW22" s="237"/>
      <c r="XX22" s="237"/>
      <c r="XY22" s="237"/>
      <c r="XZ22" s="237"/>
      <c r="YA22" s="237"/>
      <c r="YB22" s="237"/>
      <c r="YC22" s="237"/>
      <c r="YD22" s="237"/>
      <c r="YE22" s="237"/>
      <c r="YF22" s="237"/>
      <c r="YG22" s="237"/>
      <c r="YH22" s="237"/>
      <c r="YI22" s="237"/>
      <c r="YJ22" s="237"/>
      <c r="YK22" s="237"/>
      <c r="YL22" s="237"/>
      <c r="YM22" s="237"/>
      <c r="YN22" s="237"/>
      <c r="YO22" s="237"/>
      <c r="YP22" s="237"/>
      <c r="YQ22" s="237"/>
      <c r="YR22" s="237"/>
      <c r="YS22" s="237"/>
      <c r="YT22" s="237"/>
      <c r="YU22" s="237"/>
      <c r="YV22" s="237"/>
      <c r="YW22" s="237"/>
      <c r="YX22" s="237"/>
      <c r="YY22" s="237"/>
      <c r="YZ22" s="237"/>
      <c r="ZA22" s="237"/>
      <c r="ZB22" s="237"/>
      <c r="ZC22" s="237"/>
    </row>
    <row r="23" spans="1:679" ht="45.6" customHeight="1">
      <c r="A23" s="25"/>
      <c r="B23" s="206">
        <v>9</v>
      </c>
      <c r="C23" s="206" t="s">
        <v>24</v>
      </c>
      <c r="D23" s="207"/>
      <c r="E23" s="207"/>
      <c r="F23" s="207">
        <v>30</v>
      </c>
      <c r="G23" s="207"/>
      <c r="H23" s="207"/>
      <c r="I23" s="207"/>
      <c r="J23" s="207">
        <v>2</v>
      </c>
      <c r="K23" s="207"/>
      <c r="L23" s="207" t="s">
        <v>25</v>
      </c>
      <c r="M23" s="207"/>
      <c r="N23" s="207"/>
      <c r="O23" s="207" t="s">
        <v>19</v>
      </c>
      <c r="P23" s="207"/>
      <c r="Q23" s="207" t="s">
        <v>21</v>
      </c>
      <c r="R23" s="207"/>
      <c r="S23" s="207" t="s">
        <v>244</v>
      </c>
      <c r="T23" s="207" t="s">
        <v>209</v>
      </c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  <c r="IW23" s="170"/>
      <c r="IX23" s="170"/>
      <c r="IY23" s="170"/>
      <c r="IZ23" s="170"/>
      <c r="JA23" s="170"/>
      <c r="JB23" s="170"/>
      <c r="JC23" s="170"/>
      <c r="JD23" s="170"/>
      <c r="JE23" s="170"/>
      <c r="JF23" s="170"/>
      <c r="JG23" s="170"/>
      <c r="JH23" s="170"/>
      <c r="JI23" s="170"/>
      <c r="JJ23" s="170"/>
      <c r="JK23" s="170"/>
      <c r="JL23" s="170"/>
      <c r="JM23" s="170"/>
      <c r="JN23" s="170"/>
      <c r="JO23" s="170"/>
      <c r="JP23" s="170"/>
      <c r="JQ23" s="170"/>
      <c r="JR23" s="170"/>
      <c r="JS23" s="170"/>
      <c r="JT23" s="170"/>
      <c r="JU23" s="170"/>
      <c r="JV23" s="170"/>
      <c r="JW23" s="170"/>
      <c r="JX23" s="170"/>
      <c r="JY23" s="170"/>
      <c r="JZ23" s="170"/>
      <c r="KA23" s="170"/>
      <c r="KB23" s="170"/>
      <c r="KC23" s="170"/>
      <c r="KD23" s="170"/>
      <c r="KE23" s="170"/>
      <c r="KF23" s="170"/>
      <c r="KG23" s="170"/>
      <c r="KH23" s="170"/>
      <c r="KI23" s="170"/>
      <c r="KJ23" s="170"/>
      <c r="KK23" s="170"/>
      <c r="KL23" s="170"/>
      <c r="KM23" s="170"/>
      <c r="KN23" s="170"/>
      <c r="KO23" s="170"/>
      <c r="KP23" s="170"/>
      <c r="KQ23" s="170"/>
      <c r="KR23" s="170"/>
      <c r="KS23" s="170"/>
      <c r="KT23" s="170"/>
      <c r="KU23" s="170"/>
      <c r="KV23" s="170"/>
      <c r="KW23" s="170"/>
      <c r="KX23" s="170"/>
      <c r="KY23" s="170"/>
      <c r="KZ23" s="170"/>
      <c r="LA23" s="170"/>
      <c r="LB23" s="170"/>
      <c r="LC23" s="170"/>
      <c r="LD23" s="170"/>
      <c r="LE23" s="170"/>
      <c r="LF23" s="170"/>
      <c r="LG23" s="170"/>
      <c r="LH23" s="170"/>
      <c r="LI23" s="170"/>
      <c r="LJ23" s="170"/>
      <c r="LK23" s="170"/>
      <c r="LL23" s="170"/>
      <c r="LM23" s="170"/>
      <c r="LN23" s="170"/>
      <c r="LO23" s="170"/>
      <c r="LP23" s="170"/>
      <c r="LQ23" s="170"/>
      <c r="LR23" s="170"/>
      <c r="LS23" s="170"/>
      <c r="LT23" s="170"/>
      <c r="LU23" s="170"/>
      <c r="LV23" s="170"/>
      <c r="LW23" s="170"/>
      <c r="LX23" s="170"/>
      <c r="LY23" s="170"/>
      <c r="LZ23" s="170"/>
      <c r="MA23" s="170"/>
      <c r="MB23" s="170"/>
      <c r="MC23" s="170"/>
      <c r="MD23" s="170"/>
      <c r="ME23" s="170"/>
      <c r="MF23" s="170"/>
      <c r="MG23" s="170"/>
      <c r="MH23" s="170"/>
      <c r="MI23" s="170"/>
      <c r="MJ23" s="170"/>
      <c r="MK23" s="170"/>
      <c r="ML23" s="170"/>
      <c r="MM23" s="170"/>
      <c r="MN23" s="170"/>
      <c r="MO23" s="170"/>
      <c r="MP23" s="170"/>
      <c r="MQ23" s="170"/>
      <c r="MR23" s="170"/>
      <c r="MS23" s="170"/>
      <c r="MT23" s="170"/>
      <c r="MU23" s="170"/>
      <c r="MV23" s="170"/>
      <c r="MW23" s="170"/>
      <c r="MX23" s="170"/>
      <c r="MY23" s="170"/>
      <c r="MZ23" s="170"/>
      <c r="NA23" s="170"/>
      <c r="NB23" s="170"/>
      <c r="NC23" s="170"/>
      <c r="ND23" s="170"/>
      <c r="NE23" s="170"/>
      <c r="NF23" s="170"/>
      <c r="NG23" s="170"/>
      <c r="NH23" s="170"/>
      <c r="NI23" s="170"/>
      <c r="NJ23" s="170"/>
      <c r="NK23" s="170"/>
      <c r="NL23" s="170"/>
      <c r="NM23" s="170"/>
      <c r="NN23" s="170"/>
      <c r="NO23" s="170"/>
      <c r="NP23" s="170"/>
      <c r="NQ23" s="170"/>
      <c r="NR23" s="170"/>
      <c r="NS23" s="170"/>
      <c r="NT23" s="170"/>
      <c r="NU23" s="170"/>
      <c r="NV23" s="170"/>
      <c r="NW23" s="170"/>
      <c r="NX23" s="170"/>
      <c r="NY23" s="170"/>
      <c r="NZ23" s="170"/>
      <c r="OA23" s="170"/>
      <c r="OB23" s="170"/>
      <c r="OC23" s="170"/>
      <c r="OD23" s="170"/>
      <c r="OE23" s="170"/>
      <c r="OF23" s="170"/>
      <c r="OG23" s="170"/>
      <c r="OH23" s="170"/>
      <c r="OI23" s="170"/>
      <c r="OJ23" s="170"/>
      <c r="OK23" s="170"/>
      <c r="OL23" s="170"/>
      <c r="OM23" s="170"/>
      <c r="ON23" s="170"/>
      <c r="OO23" s="170"/>
      <c r="OP23" s="170"/>
      <c r="OQ23" s="170"/>
      <c r="OR23" s="170"/>
      <c r="OS23" s="170"/>
      <c r="OT23" s="170"/>
      <c r="OU23" s="170"/>
      <c r="OV23" s="170"/>
      <c r="OW23" s="170"/>
      <c r="OX23" s="170"/>
      <c r="OY23" s="170"/>
      <c r="OZ23" s="170"/>
      <c r="PA23" s="170"/>
      <c r="PB23" s="170"/>
      <c r="PC23" s="170"/>
      <c r="PD23" s="170"/>
      <c r="PE23" s="170"/>
      <c r="PF23" s="170"/>
      <c r="PG23" s="170"/>
      <c r="PH23" s="170"/>
      <c r="PI23" s="170"/>
      <c r="PJ23" s="170"/>
      <c r="PK23" s="170"/>
      <c r="PL23" s="170"/>
      <c r="PM23" s="170"/>
      <c r="PN23" s="170"/>
      <c r="PO23" s="170"/>
      <c r="PP23" s="170"/>
      <c r="PQ23" s="170"/>
      <c r="PR23" s="170"/>
      <c r="PS23" s="170"/>
      <c r="PT23" s="170"/>
      <c r="PU23" s="170"/>
      <c r="PV23" s="170"/>
      <c r="PW23" s="170"/>
      <c r="PX23" s="170"/>
      <c r="PY23" s="170"/>
      <c r="PZ23" s="170"/>
      <c r="QA23" s="170"/>
      <c r="QB23" s="170"/>
      <c r="QC23" s="170"/>
      <c r="QD23" s="170"/>
      <c r="QE23" s="170"/>
      <c r="QF23" s="170"/>
      <c r="QG23" s="170"/>
      <c r="QH23" s="170"/>
      <c r="QI23" s="170"/>
      <c r="QJ23" s="170"/>
      <c r="QK23" s="170"/>
      <c r="QL23" s="170"/>
      <c r="QM23" s="170"/>
      <c r="QN23" s="170"/>
      <c r="QO23" s="170"/>
      <c r="QP23" s="170"/>
      <c r="QQ23" s="170"/>
      <c r="QR23" s="170"/>
      <c r="QS23" s="170"/>
      <c r="QT23" s="170"/>
      <c r="QU23" s="170"/>
      <c r="QV23" s="170"/>
      <c r="QW23" s="170"/>
      <c r="QX23" s="170"/>
      <c r="QY23" s="170"/>
      <c r="QZ23" s="170"/>
      <c r="RA23" s="170"/>
      <c r="RB23" s="170"/>
      <c r="RC23" s="170"/>
      <c r="RD23" s="170"/>
      <c r="RE23" s="170"/>
      <c r="RF23" s="170"/>
      <c r="RG23" s="170"/>
      <c r="RH23" s="170"/>
      <c r="RI23" s="170"/>
      <c r="RJ23" s="170"/>
      <c r="RK23" s="170"/>
      <c r="RL23" s="170"/>
      <c r="RM23" s="170"/>
      <c r="RN23" s="170"/>
      <c r="RO23" s="170"/>
      <c r="RP23" s="170"/>
      <c r="RQ23" s="170"/>
      <c r="RR23" s="170"/>
      <c r="RS23" s="170"/>
      <c r="RT23" s="170"/>
      <c r="RU23" s="170"/>
      <c r="RV23" s="170"/>
      <c r="RW23" s="170"/>
      <c r="RX23" s="170"/>
      <c r="RY23" s="170"/>
      <c r="RZ23" s="170"/>
      <c r="SA23" s="170"/>
      <c r="SB23" s="170"/>
      <c r="SC23" s="170"/>
      <c r="SD23" s="170"/>
      <c r="SE23" s="170"/>
      <c r="SF23" s="170"/>
      <c r="SG23" s="170"/>
      <c r="SH23" s="170"/>
      <c r="SI23" s="170"/>
      <c r="SJ23" s="170"/>
      <c r="SK23" s="170"/>
      <c r="SL23" s="170"/>
      <c r="SM23" s="170"/>
      <c r="SN23" s="170"/>
      <c r="SO23" s="170"/>
      <c r="SP23" s="170"/>
      <c r="SQ23" s="170"/>
      <c r="SR23" s="170"/>
      <c r="SS23" s="170"/>
      <c r="ST23" s="170"/>
      <c r="SU23" s="170"/>
      <c r="SV23" s="170"/>
      <c r="SW23" s="170"/>
      <c r="SX23" s="170"/>
      <c r="SY23" s="170"/>
      <c r="SZ23" s="170"/>
      <c r="TA23" s="170"/>
      <c r="TB23" s="170"/>
      <c r="TC23" s="170"/>
      <c r="TD23" s="170"/>
      <c r="TE23" s="170"/>
      <c r="TF23" s="170"/>
      <c r="TG23" s="170"/>
      <c r="TH23" s="170"/>
      <c r="TI23" s="170"/>
      <c r="TJ23" s="170"/>
      <c r="TK23" s="170"/>
      <c r="TL23" s="170"/>
      <c r="TM23" s="170"/>
      <c r="TN23" s="170"/>
      <c r="TO23" s="170"/>
      <c r="TP23" s="170"/>
      <c r="TQ23" s="170"/>
      <c r="TR23" s="170"/>
      <c r="TS23" s="170"/>
      <c r="TT23" s="170"/>
      <c r="TU23" s="170"/>
      <c r="TV23" s="170"/>
      <c r="TW23" s="170"/>
      <c r="TX23" s="170"/>
      <c r="TY23" s="170"/>
      <c r="TZ23" s="170"/>
      <c r="UA23" s="170"/>
      <c r="UB23" s="170"/>
      <c r="UC23" s="170"/>
      <c r="UD23" s="170"/>
      <c r="UE23" s="170"/>
      <c r="UF23" s="170"/>
      <c r="UG23" s="170"/>
      <c r="UH23" s="170"/>
      <c r="UI23" s="170"/>
      <c r="UJ23" s="170"/>
      <c r="UK23" s="170"/>
      <c r="UL23" s="170"/>
      <c r="UM23" s="170"/>
      <c r="UN23" s="170"/>
      <c r="UO23" s="170"/>
      <c r="UP23" s="170"/>
      <c r="UQ23" s="170"/>
      <c r="UR23" s="170"/>
      <c r="US23" s="170"/>
      <c r="UT23" s="170"/>
      <c r="UU23" s="170"/>
      <c r="UV23" s="170"/>
      <c r="UW23" s="170"/>
      <c r="UX23" s="170"/>
      <c r="UY23" s="170"/>
      <c r="UZ23" s="170"/>
      <c r="VA23" s="170"/>
      <c r="VB23" s="170"/>
      <c r="VC23" s="170"/>
      <c r="VD23" s="170"/>
      <c r="VE23" s="170"/>
      <c r="VF23" s="170"/>
      <c r="VG23" s="170"/>
      <c r="VH23" s="170"/>
      <c r="VI23" s="170"/>
      <c r="VJ23" s="170"/>
      <c r="VK23" s="170"/>
      <c r="VL23" s="170"/>
      <c r="VM23" s="170"/>
      <c r="VN23" s="170"/>
      <c r="VO23" s="170"/>
      <c r="VP23" s="170"/>
      <c r="VQ23" s="170"/>
      <c r="VR23" s="170"/>
      <c r="VS23" s="170"/>
      <c r="VT23" s="170"/>
      <c r="VU23" s="170"/>
      <c r="VV23" s="170"/>
      <c r="VW23" s="170"/>
      <c r="VX23" s="170"/>
      <c r="VY23" s="170"/>
      <c r="VZ23" s="170"/>
      <c r="WA23" s="170"/>
      <c r="WB23" s="170"/>
      <c r="WC23" s="170"/>
      <c r="WD23" s="170"/>
      <c r="WE23" s="170"/>
      <c r="WF23" s="170"/>
      <c r="WG23" s="170"/>
      <c r="WH23" s="170"/>
      <c r="WI23" s="170"/>
      <c r="WJ23" s="170"/>
      <c r="WK23" s="170"/>
      <c r="WL23" s="170"/>
      <c r="WM23" s="170"/>
      <c r="WN23" s="170"/>
      <c r="WO23" s="170"/>
      <c r="WP23" s="170"/>
      <c r="WQ23" s="170"/>
      <c r="WR23" s="170"/>
      <c r="WS23" s="170"/>
      <c r="WT23" s="170"/>
      <c r="WU23" s="170"/>
      <c r="WV23" s="170"/>
      <c r="WW23" s="170"/>
      <c r="WX23" s="170"/>
      <c r="WY23" s="170"/>
      <c r="WZ23" s="170"/>
      <c r="XA23" s="170"/>
      <c r="XB23" s="170"/>
      <c r="XC23" s="170"/>
      <c r="XD23" s="170"/>
      <c r="XE23" s="170"/>
      <c r="XF23" s="170"/>
      <c r="XG23" s="170"/>
      <c r="XH23" s="170"/>
      <c r="XI23" s="170"/>
      <c r="XJ23" s="170"/>
      <c r="XK23" s="170"/>
      <c r="XL23" s="170"/>
      <c r="XM23" s="170"/>
      <c r="XN23" s="170"/>
      <c r="XO23" s="170"/>
      <c r="XP23" s="170"/>
      <c r="XQ23" s="170"/>
      <c r="XR23" s="170"/>
      <c r="XS23" s="170"/>
      <c r="XT23" s="170"/>
      <c r="XU23" s="170"/>
      <c r="XV23" s="170"/>
      <c r="XW23" s="170"/>
      <c r="XX23" s="170"/>
      <c r="XY23" s="170"/>
      <c r="XZ23" s="170"/>
      <c r="YA23" s="170"/>
      <c r="YB23" s="170"/>
      <c r="YC23" s="170"/>
      <c r="YD23" s="170"/>
      <c r="YE23" s="170"/>
      <c r="YF23" s="170"/>
      <c r="YG23" s="170"/>
      <c r="YH23" s="170"/>
      <c r="YI23" s="170"/>
      <c r="YJ23" s="170"/>
      <c r="YK23" s="170"/>
      <c r="YL23" s="170"/>
      <c r="YM23" s="170"/>
      <c r="YN23" s="170"/>
      <c r="YO23" s="170"/>
      <c r="YP23" s="170"/>
      <c r="YQ23" s="170"/>
      <c r="YR23" s="170"/>
      <c r="YS23" s="170"/>
      <c r="YT23" s="170"/>
      <c r="YU23" s="170"/>
      <c r="YV23" s="170"/>
      <c r="YW23" s="170"/>
      <c r="YX23" s="170"/>
      <c r="YY23" s="170"/>
      <c r="YZ23" s="170"/>
      <c r="ZA23" s="170"/>
      <c r="ZB23" s="170"/>
      <c r="ZC23" s="170"/>
    </row>
    <row r="24" spans="1:679">
      <c r="A24" s="22" t="b">
        <f>IF(ISBLANK("#REF!),"""",IF(ISNA(MATCH(#REF!,#REF!,0)),""?"",""+""))"),TRUE)</f>
        <v>0</v>
      </c>
      <c r="B24" s="26"/>
      <c r="C24" s="27"/>
      <c r="D24" s="210"/>
      <c r="E24" s="28">
        <f t="shared" ref="E24:J24" si="1">SUM(E15:E23)</f>
        <v>199</v>
      </c>
      <c r="F24" s="28">
        <f t="shared" si="1"/>
        <v>60</v>
      </c>
      <c r="G24" s="28">
        <f t="shared" si="1"/>
        <v>150</v>
      </c>
      <c r="H24" s="28">
        <f t="shared" si="1"/>
        <v>15</v>
      </c>
      <c r="I24" s="29">
        <f t="shared" si="1"/>
        <v>0</v>
      </c>
      <c r="J24" s="96">
        <f t="shared" si="1"/>
        <v>30</v>
      </c>
      <c r="K24" s="211">
        <f>SUM(K15:K22)</f>
        <v>0</v>
      </c>
      <c r="L24" s="191"/>
      <c r="M24" s="191"/>
      <c r="N24" s="37"/>
      <c r="O24" s="212"/>
      <c r="P24" s="31"/>
      <c r="Q24" s="31"/>
      <c r="R24" s="31"/>
      <c r="S24" s="191"/>
      <c r="T24" s="191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  <c r="IW24" s="170"/>
      <c r="IX24" s="170"/>
      <c r="IY24" s="170"/>
      <c r="IZ24" s="170"/>
      <c r="JA24" s="170"/>
      <c r="JB24" s="170"/>
      <c r="JC24" s="170"/>
      <c r="JD24" s="170"/>
      <c r="JE24" s="170"/>
      <c r="JF24" s="170"/>
      <c r="JG24" s="170"/>
      <c r="JH24" s="170"/>
      <c r="JI24" s="170"/>
      <c r="JJ24" s="170"/>
      <c r="JK24" s="170"/>
      <c r="JL24" s="170"/>
      <c r="JM24" s="170"/>
      <c r="JN24" s="170"/>
      <c r="JO24" s="170"/>
      <c r="JP24" s="170"/>
      <c r="JQ24" s="170"/>
      <c r="JR24" s="170"/>
      <c r="JS24" s="170"/>
      <c r="JT24" s="170"/>
      <c r="JU24" s="170"/>
      <c r="JV24" s="170"/>
      <c r="JW24" s="170"/>
      <c r="JX24" s="170"/>
      <c r="JY24" s="170"/>
      <c r="JZ24" s="170"/>
      <c r="KA24" s="170"/>
      <c r="KB24" s="170"/>
      <c r="KC24" s="170"/>
      <c r="KD24" s="170"/>
      <c r="KE24" s="170"/>
      <c r="KF24" s="170"/>
      <c r="KG24" s="170"/>
      <c r="KH24" s="170"/>
      <c r="KI24" s="170"/>
      <c r="KJ24" s="170"/>
      <c r="KK24" s="170"/>
      <c r="KL24" s="170"/>
      <c r="KM24" s="170"/>
      <c r="KN24" s="170"/>
      <c r="KO24" s="170"/>
      <c r="KP24" s="170"/>
      <c r="KQ24" s="170"/>
      <c r="KR24" s="170"/>
      <c r="KS24" s="170"/>
      <c r="KT24" s="170"/>
      <c r="KU24" s="170"/>
      <c r="KV24" s="170"/>
      <c r="KW24" s="170"/>
      <c r="KX24" s="170"/>
      <c r="KY24" s="170"/>
      <c r="KZ24" s="170"/>
      <c r="LA24" s="170"/>
      <c r="LB24" s="170"/>
      <c r="LC24" s="170"/>
      <c r="LD24" s="170"/>
      <c r="LE24" s="170"/>
      <c r="LF24" s="170"/>
      <c r="LG24" s="170"/>
      <c r="LH24" s="170"/>
      <c r="LI24" s="170"/>
      <c r="LJ24" s="170"/>
      <c r="LK24" s="170"/>
      <c r="LL24" s="170"/>
      <c r="LM24" s="170"/>
      <c r="LN24" s="170"/>
      <c r="LO24" s="170"/>
      <c r="LP24" s="170"/>
      <c r="LQ24" s="170"/>
      <c r="LR24" s="170"/>
      <c r="LS24" s="170"/>
      <c r="LT24" s="170"/>
      <c r="LU24" s="170"/>
      <c r="LV24" s="170"/>
      <c r="LW24" s="170"/>
      <c r="LX24" s="170"/>
      <c r="LY24" s="170"/>
      <c r="LZ24" s="170"/>
      <c r="MA24" s="170"/>
      <c r="MB24" s="170"/>
      <c r="MC24" s="170"/>
      <c r="MD24" s="170"/>
      <c r="ME24" s="170"/>
      <c r="MF24" s="170"/>
      <c r="MG24" s="170"/>
      <c r="MH24" s="170"/>
      <c r="MI24" s="170"/>
      <c r="MJ24" s="170"/>
      <c r="MK24" s="170"/>
      <c r="ML24" s="170"/>
      <c r="MM24" s="170"/>
      <c r="MN24" s="170"/>
      <c r="MO24" s="170"/>
      <c r="MP24" s="170"/>
      <c r="MQ24" s="170"/>
      <c r="MR24" s="170"/>
      <c r="MS24" s="170"/>
      <c r="MT24" s="170"/>
      <c r="MU24" s="170"/>
      <c r="MV24" s="170"/>
      <c r="MW24" s="170"/>
      <c r="MX24" s="170"/>
      <c r="MY24" s="170"/>
      <c r="MZ24" s="170"/>
      <c r="NA24" s="170"/>
      <c r="NB24" s="170"/>
      <c r="NC24" s="170"/>
      <c r="ND24" s="170"/>
      <c r="NE24" s="170"/>
      <c r="NF24" s="170"/>
      <c r="NG24" s="170"/>
      <c r="NH24" s="170"/>
      <c r="NI24" s="170"/>
      <c r="NJ24" s="170"/>
      <c r="NK24" s="170"/>
      <c r="NL24" s="170"/>
      <c r="NM24" s="170"/>
      <c r="NN24" s="170"/>
      <c r="NO24" s="170"/>
      <c r="NP24" s="170"/>
      <c r="NQ24" s="170"/>
      <c r="NR24" s="170"/>
      <c r="NS24" s="170"/>
      <c r="NT24" s="170"/>
      <c r="NU24" s="170"/>
      <c r="NV24" s="170"/>
      <c r="NW24" s="170"/>
      <c r="NX24" s="170"/>
      <c r="NY24" s="170"/>
      <c r="NZ24" s="170"/>
      <c r="OA24" s="170"/>
      <c r="OB24" s="170"/>
      <c r="OC24" s="170"/>
      <c r="OD24" s="170"/>
      <c r="OE24" s="170"/>
      <c r="OF24" s="170"/>
      <c r="OG24" s="170"/>
      <c r="OH24" s="170"/>
      <c r="OI24" s="170"/>
      <c r="OJ24" s="170"/>
      <c r="OK24" s="170"/>
      <c r="OL24" s="170"/>
      <c r="OM24" s="170"/>
      <c r="ON24" s="170"/>
      <c r="OO24" s="170"/>
      <c r="OP24" s="170"/>
      <c r="OQ24" s="170"/>
      <c r="OR24" s="170"/>
      <c r="OS24" s="170"/>
      <c r="OT24" s="170"/>
      <c r="OU24" s="170"/>
      <c r="OV24" s="170"/>
      <c r="OW24" s="170"/>
      <c r="OX24" s="170"/>
      <c r="OY24" s="170"/>
      <c r="OZ24" s="170"/>
      <c r="PA24" s="170"/>
      <c r="PB24" s="170"/>
      <c r="PC24" s="170"/>
      <c r="PD24" s="170"/>
      <c r="PE24" s="170"/>
      <c r="PF24" s="170"/>
      <c r="PG24" s="170"/>
      <c r="PH24" s="170"/>
      <c r="PI24" s="170"/>
      <c r="PJ24" s="170"/>
      <c r="PK24" s="170"/>
      <c r="PL24" s="170"/>
      <c r="PM24" s="170"/>
      <c r="PN24" s="170"/>
      <c r="PO24" s="170"/>
      <c r="PP24" s="170"/>
      <c r="PQ24" s="170"/>
      <c r="PR24" s="170"/>
      <c r="PS24" s="170"/>
      <c r="PT24" s="170"/>
      <c r="PU24" s="170"/>
      <c r="PV24" s="170"/>
      <c r="PW24" s="170"/>
      <c r="PX24" s="170"/>
      <c r="PY24" s="170"/>
      <c r="PZ24" s="170"/>
      <c r="QA24" s="170"/>
      <c r="QB24" s="170"/>
      <c r="QC24" s="170"/>
      <c r="QD24" s="170"/>
      <c r="QE24" s="170"/>
      <c r="QF24" s="170"/>
      <c r="QG24" s="170"/>
      <c r="QH24" s="170"/>
      <c r="QI24" s="170"/>
      <c r="QJ24" s="170"/>
      <c r="QK24" s="170"/>
      <c r="QL24" s="170"/>
      <c r="QM24" s="170"/>
      <c r="QN24" s="170"/>
      <c r="QO24" s="170"/>
      <c r="QP24" s="170"/>
      <c r="QQ24" s="170"/>
      <c r="QR24" s="170"/>
      <c r="QS24" s="170"/>
      <c r="QT24" s="170"/>
      <c r="QU24" s="170"/>
      <c r="QV24" s="170"/>
      <c r="QW24" s="170"/>
      <c r="QX24" s="170"/>
      <c r="QY24" s="170"/>
      <c r="QZ24" s="170"/>
      <c r="RA24" s="170"/>
      <c r="RB24" s="170"/>
      <c r="RC24" s="170"/>
      <c r="RD24" s="170"/>
      <c r="RE24" s="170"/>
      <c r="RF24" s="170"/>
      <c r="RG24" s="170"/>
      <c r="RH24" s="170"/>
      <c r="RI24" s="170"/>
      <c r="RJ24" s="170"/>
      <c r="RK24" s="170"/>
      <c r="RL24" s="170"/>
      <c r="RM24" s="170"/>
      <c r="RN24" s="170"/>
      <c r="RO24" s="170"/>
      <c r="RP24" s="170"/>
      <c r="RQ24" s="170"/>
      <c r="RR24" s="170"/>
      <c r="RS24" s="170"/>
      <c r="RT24" s="170"/>
      <c r="RU24" s="170"/>
      <c r="RV24" s="170"/>
      <c r="RW24" s="170"/>
      <c r="RX24" s="170"/>
      <c r="RY24" s="170"/>
      <c r="RZ24" s="170"/>
      <c r="SA24" s="170"/>
      <c r="SB24" s="170"/>
      <c r="SC24" s="170"/>
      <c r="SD24" s="170"/>
      <c r="SE24" s="170"/>
      <c r="SF24" s="170"/>
      <c r="SG24" s="170"/>
      <c r="SH24" s="170"/>
      <c r="SI24" s="170"/>
      <c r="SJ24" s="170"/>
      <c r="SK24" s="170"/>
      <c r="SL24" s="170"/>
      <c r="SM24" s="170"/>
      <c r="SN24" s="170"/>
      <c r="SO24" s="170"/>
      <c r="SP24" s="170"/>
      <c r="SQ24" s="170"/>
      <c r="SR24" s="170"/>
      <c r="SS24" s="170"/>
      <c r="ST24" s="170"/>
      <c r="SU24" s="170"/>
      <c r="SV24" s="170"/>
      <c r="SW24" s="170"/>
      <c r="SX24" s="170"/>
      <c r="SY24" s="170"/>
      <c r="SZ24" s="170"/>
      <c r="TA24" s="170"/>
      <c r="TB24" s="170"/>
      <c r="TC24" s="170"/>
      <c r="TD24" s="170"/>
      <c r="TE24" s="170"/>
      <c r="TF24" s="170"/>
      <c r="TG24" s="170"/>
      <c r="TH24" s="170"/>
      <c r="TI24" s="170"/>
      <c r="TJ24" s="170"/>
      <c r="TK24" s="170"/>
      <c r="TL24" s="170"/>
      <c r="TM24" s="170"/>
      <c r="TN24" s="170"/>
      <c r="TO24" s="170"/>
      <c r="TP24" s="170"/>
      <c r="TQ24" s="170"/>
      <c r="TR24" s="170"/>
      <c r="TS24" s="170"/>
      <c r="TT24" s="170"/>
      <c r="TU24" s="170"/>
      <c r="TV24" s="170"/>
      <c r="TW24" s="170"/>
      <c r="TX24" s="170"/>
      <c r="TY24" s="170"/>
      <c r="TZ24" s="170"/>
      <c r="UA24" s="170"/>
      <c r="UB24" s="170"/>
      <c r="UC24" s="170"/>
      <c r="UD24" s="170"/>
      <c r="UE24" s="170"/>
      <c r="UF24" s="170"/>
      <c r="UG24" s="170"/>
      <c r="UH24" s="170"/>
      <c r="UI24" s="170"/>
      <c r="UJ24" s="170"/>
      <c r="UK24" s="170"/>
      <c r="UL24" s="170"/>
      <c r="UM24" s="170"/>
      <c r="UN24" s="170"/>
      <c r="UO24" s="170"/>
      <c r="UP24" s="170"/>
      <c r="UQ24" s="170"/>
      <c r="UR24" s="170"/>
      <c r="US24" s="170"/>
      <c r="UT24" s="170"/>
      <c r="UU24" s="170"/>
      <c r="UV24" s="170"/>
      <c r="UW24" s="170"/>
      <c r="UX24" s="170"/>
      <c r="UY24" s="170"/>
      <c r="UZ24" s="170"/>
      <c r="VA24" s="170"/>
      <c r="VB24" s="170"/>
      <c r="VC24" s="170"/>
      <c r="VD24" s="170"/>
      <c r="VE24" s="170"/>
      <c r="VF24" s="170"/>
      <c r="VG24" s="170"/>
      <c r="VH24" s="170"/>
      <c r="VI24" s="170"/>
      <c r="VJ24" s="170"/>
      <c r="VK24" s="170"/>
      <c r="VL24" s="170"/>
      <c r="VM24" s="170"/>
      <c r="VN24" s="170"/>
      <c r="VO24" s="170"/>
      <c r="VP24" s="170"/>
      <c r="VQ24" s="170"/>
      <c r="VR24" s="170"/>
      <c r="VS24" s="170"/>
      <c r="VT24" s="170"/>
      <c r="VU24" s="170"/>
      <c r="VV24" s="170"/>
      <c r="VW24" s="170"/>
      <c r="VX24" s="170"/>
      <c r="VY24" s="170"/>
      <c r="VZ24" s="170"/>
      <c r="WA24" s="170"/>
      <c r="WB24" s="170"/>
      <c r="WC24" s="170"/>
      <c r="WD24" s="170"/>
      <c r="WE24" s="170"/>
      <c r="WF24" s="170"/>
      <c r="WG24" s="170"/>
      <c r="WH24" s="170"/>
      <c r="WI24" s="170"/>
      <c r="WJ24" s="170"/>
      <c r="WK24" s="170"/>
      <c r="WL24" s="170"/>
      <c r="WM24" s="170"/>
      <c r="WN24" s="170"/>
      <c r="WO24" s="170"/>
      <c r="WP24" s="170"/>
      <c r="WQ24" s="170"/>
      <c r="WR24" s="170"/>
      <c r="WS24" s="170"/>
      <c r="WT24" s="170"/>
      <c r="WU24" s="170"/>
      <c r="WV24" s="170"/>
      <c r="WW24" s="170"/>
      <c r="WX24" s="170"/>
      <c r="WY24" s="170"/>
      <c r="WZ24" s="170"/>
      <c r="XA24" s="170"/>
      <c r="XB24" s="170"/>
      <c r="XC24" s="170"/>
      <c r="XD24" s="170"/>
      <c r="XE24" s="170"/>
      <c r="XF24" s="170"/>
      <c r="XG24" s="170"/>
      <c r="XH24" s="170"/>
      <c r="XI24" s="170"/>
      <c r="XJ24" s="170"/>
      <c r="XK24" s="170"/>
      <c r="XL24" s="170"/>
      <c r="XM24" s="170"/>
      <c r="XN24" s="170"/>
      <c r="XO24" s="170"/>
      <c r="XP24" s="170"/>
      <c r="XQ24" s="170"/>
      <c r="XR24" s="170"/>
      <c r="XS24" s="170"/>
      <c r="XT24" s="170"/>
      <c r="XU24" s="170"/>
      <c r="XV24" s="170"/>
      <c r="XW24" s="170"/>
      <c r="XX24" s="170"/>
      <c r="XY24" s="170"/>
      <c r="XZ24" s="170"/>
      <c r="YA24" s="170"/>
      <c r="YB24" s="170"/>
      <c r="YC24" s="170"/>
      <c r="YD24" s="170"/>
      <c r="YE24" s="170"/>
      <c r="YF24" s="170"/>
      <c r="YG24" s="170"/>
      <c r="YH24" s="170"/>
      <c r="YI24" s="170"/>
      <c r="YJ24" s="170"/>
      <c r="YK24" s="170"/>
      <c r="YL24" s="170"/>
      <c r="YM24" s="170"/>
      <c r="YN24" s="170"/>
      <c r="YO24" s="170"/>
      <c r="YP24" s="170"/>
      <c r="YQ24" s="170"/>
      <c r="YR24" s="170"/>
      <c r="YS24" s="170"/>
      <c r="YT24" s="170"/>
      <c r="YU24" s="170"/>
      <c r="YV24" s="170"/>
      <c r="YW24" s="170"/>
      <c r="YX24" s="170"/>
      <c r="YY24" s="170"/>
      <c r="YZ24" s="170"/>
      <c r="ZA24" s="170"/>
      <c r="ZB24" s="170"/>
      <c r="ZC24" s="170"/>
    </row>
    <row r="25" spans="1:679" ht="24">
      <c r="A25" s="32"/>
      <c r="B25" s="33"/>
      <c r="C25" s="34"/>
      <c r="D25" s="213" t="s">
        <v>26</v>
      </c>
      <c r="E25" s="99">
        <f>SUM(E24:I24)</f>
        <v>424</v>
      </c>
      <c r="F25" s="35"/>
      <c r="G25" s="35"/>
      <c r="H25" s="35"/>
      <c r="I25" s="35"/>
      <c r="J25" s="35"/>
      <c r="K25" s="33"/>
      <c r="L25" s="35"/>
      <c r="M25" s="35"/>
      <c r="N25" s="37"/>
      <c r="O25" s="37"/>
      <c r="P25" s="37"/>
      <c r="Q25" s="37"/>
      <c r="R25" s="37"/>
      <c r="S25" s="37"/>
      <c r="T25" s="37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  <c r="IW25" s="170"/>
      <c r="IX25" s="170"/>
      <c r="IY25" s="170"/>
      <c r="IZ25" s="170"/>
      <c r="JA25" s="170"/>
      <c r="JB25" s="170"/>
      <c r="JC25" s="170"/>
      <c r="JD25" s="170"/>
      <c r="JE25" s="170"/>
      <c r="JF25" s="170"/>
      <c r="JG25" s="170"/>
      <c r="JH25" s="170"/>
      <c r="JI25" s="170"/>
      <c r="JJ25" s="170"/>
      <c r="JK25" s="170"/>
      <c r="JL25" s="170"/>
      <c r="JM25" s="170"/>
      <c r="JN25" s="170"/>
      <c r="JO25" s="170"/>
      <c r="JP25" s="170"/>
      <c r="JQ25" s="170"/>
      <c r="JR25" s="170"/>
      <c r="JS25" s="170"/>
      <c r="JT25" s="170"/>
      <c r="JU25" s="170"/>
      <c r="JV25" s="170"/>
      <c r="JW25" s="170"/>
      <c r="JX25" s="170"/>
      <c r="JY25" s="170"/>
      <c r="JZ25" s="170"/>
      <c r="KA25" s="170"/>
      <c r="KB25" s="170"/>
      <c r="KC25" s="170"/>
      <c r="KD25" s="170"/>
      <c r="KE25" s="170"/>
      <c r="KF25" s="170"/>
      <c r="KG25" s="170"/>
      <c r="KH25" s="170"/>
      <c r="KI25" s="170"/>
      <c r="KJ25" s="170"/>
      <c r="KK25" s="170"/>
      <c r="KL25" s="170"/>
      <c r="KM25" s="170"/>
      <c r="KN25" s="170"/>
      <c r="KO25" s="170"/>
      <c r="KP25" s="170"/>
      <c r="KQ25" s="170"/>
      <c r="KR25" s="170"/>
      <c r="KS25" s="170"/>
      <c r="KT25" s="170"/>
      <c r="KU25" s="170"/>
      <c r="KV25" s="170"/>
      <c r="KW25" s="170"/>
      <c r="KX25" s="170"/>
      <c r="KY25" s="170"/>
      <c r="KZ25" s="170"/>
      <c r="LA25" s="170"/>
      <c r="LB25" s="170"/>
      <c r="LC25" s="170"/>
      <c r="LD25" s="170"/>
      <c r="LE25" s="170"/>
      <c r="LF25" s="170"/>
      <c r="LG25" s="170"/>
      <c r="LH25" s="170"/>
      <c r="LI25" s="170"/>
      <c r="LJ25" s="170"/>
      <c r="LK25" s="170"/>
      <c r="LL25" s="170"/>
      <c r="LM25" s="170"/>
      <c r="LN25" s="170"/>
      <c r="LO25" s="170"/>
      <c r="LP25" s="170"/>
      <c r="LQ25" s="170"/>
      <c r="LR25" s="170"/>
      <c r="LS25" s="170"/>
      <c r="LT25" s="170"/>
      <c r="LU25" s="170"/>
      <c r="LV25" s="170"/>
      <c r="LW25" s="170"/>
      <c r="LX25" s="170"/>
      <c r="LY25" s="170"/>
      <c r="LZ25" s="170"/>
      <c r="MA25" s="170"/>
      <c r="MB25" s="170"/>
      <c r="MC25" s="170"/>
      <c r="MD25" s="170"/>
      <c r="ME25" s="170"/>
      <c r="MF25" s="170"/>
      <c r="MG25" s="170"/>
      <c r="MH25" s="170"/>
      <c r="MI25" s="170"/>
      <c r="MJ25" s="170"/>
      <c r="MK25" s="170"/>
      <c r="ML25" s="170"/>
      <c r="MM25" s="170"/>
      <c r="MN25" s="170"/>
      <c r="MO25" s="170"/>
      <c r="MP25" s="170"/>
      <c r="MQ25" s="170"/>
      <c r="MR25" s="170"/>
      <c r="MS25" s="170"/>
      <c r="MT25" s="170"/>
      <c r="MU25" s="170"/>
      <c r="MV25" s="170"/>
      <c r="MW25" s="170"/>
      <c r="MX25" s="170"/>
      <c r="MY25" s="170"/>
      <c r="MZ25" s="170"/>
      <c r="NA25" s="170"/>
      <c r="NB25" s="170"/>
      <c r="NC25" s="170"/>
      <c r="ND25" s="170"/>
      <c r="NE25" s="170"/>
      <c r="NF25" s="170"/>
      <c r="NG25" s="170"/>
      <c r="NH25" s="170"/>
      <c r="NI25" s="170"/>
      <c r="NJ25" s="170"/>
      <c r="NK25" s="170"/>
      <c r="NL25" s="170"/>
      <c r="NM25" s="170"/>
      <c r="NN25" s="170"/>
      <c r="NO25" s="170"/>
      <c r="NP25" s="170"/>
      <c r="NQ25" s="170"/>
      <c r="NR25" s="170"/>
      <c r="NS25" s="170"/>
      <c r="NT25" s="170"/>
      <c r="NU25" s="170"/>
      <c r="NV25" s="170"/>
      <c r="NW25" s="170"/>
      <c r="NX25" s="170"/>
      <c r="NY25" s="170"/>
      <c r="NZ25" s="170"/>
      <c r="OA25" s="170"/>
      <c r="OB25" s="170"/>
      <c r="OC25" s="170"/>
      <c r="OD25" s="170"/>
      <c r="OE25" s="170"/>
      <c r="OF25" s="170"/>
      <c r="OG25" s="170"/>
      <c r="OH25" s="170"/>
      <c r="OI25" s="170"/>
      <c r="OJ25" s="170"/>
      <c r="OK25" s="170"/>
      <c r="OL25" s="170"/>
      <c r="OM25" s="170"/>
      <c r="ON25" s="170"/>
      <c r="OO25" s="170"/>
      <c r="OP25" s="170"/>
      <c r="OQ25" s="170"/>
      <c r="OR25" s="170"/>
      <c r="OS25" s="170"/>
      <c r="OT25" s="170"/>
      <c r="OU25" s="170"/>
      <c r="OV25" s="170"/>
      <c r="OW25" s="170"/>
      <c r="OX25" s="170"/>
      <c r="OY25" s="170"/>
      <c r="OZ25" s="170"/>
      <c r="PA25" s="170"/>
      <c r="PB25" s="170"/>
      <c r="PC25" s="170"/>
      <c r="PD25" s="170"/>
      <c r="PE25" s="170"/>
      <c r="PF25" s="170"/>
      <c r="PG25" s="170"/>
      <c r="PH25" s="170"/>
      <c r="PI25" s="170"/>
      <c r="PJ25" s="170"/>
      <c r="PK25" s="170"/>
      <c r="PL25" s="170"/>
      <c r="PM25" s="170"/>
      <c r="PN25" s="170"/>
      <c r="PO25" s="170"/>
      <c r="PP25" s="170"/>
      <c r="PQ25" s="170"/>
      <c r="PR25" s="170"/>
      <c r="PS25" s="170"/>
      <c r="PT25" s="170"/>
      <c r="PU25" s="170"/>
      <c r="PV25" s="170"/>
      <c r="PW25" s="170"/>
      <c r="PX25" s="170"/>
      <c r="PY25" s="170"/>
      <c r="PZ25" s="170"/>
      <c r="QA25" s="170"/>
      <c r="QB25" s="170"/>
      <c r="QC25" s="170"/>
      <c r="QD25" s="170"/>
      <c r="QE25" s="170"/>
      <c r="QF25" s="170"/>
      <c r="QG25" s="170"/>
      <c r="QH25" s="170"/>
      <c r="QI25" s="170"/>
      <c r="QJ25" s="170"/>
      <c r="QK25" s="170"/>
      <c r="QL25" s="170"/>
      <c r="QM25" s="170"/>
      <c r="QN25" s="170"/>
      <c r="QO25" s="170"/>
      <c r="QP25" s="170"/>
      <c r="QQ25" s="170"/>
      <c r="QR25" s="170"/>
      <c r="QS25" s="170"/>
      <c r="QT25" s="170"/>
      <c r="QU25" s="170"/>
      <c r="QV25" s="170"/>
      <c r="QW25" s="170"/>
      <c r="QX25" s="170"/>
      <c r="QY25" s="170"/>
      <c r="QZ25" s="170"/>
      <c r="RA25" s="170"/>
      <c r="RB25" s="170"/>
      <c r="RC25" s="170"/>
      <c r="RD25" s="170"/>
      <c r="RE25" s="170"/>
      <c r="RF25" s="170"/>
      <c r="RG25" s="170"/>
      <c r="RH25" s="170"/>
      <c r="RI25" s="170"/>
      <c r="RJ25" s="170"/>
      <c r="RK25" s="170"/>
      <c r="RL25" s="170"/>
      <c r="RM25" s="170"/>
      <c r="RN25" s="170"/>
      <c r="RO25" s="170"/>
      <c r="RP25" s="170"/>
      <c r="RQ25" s="170"/>
      <c r="RR25" s="170"/>
      <c r="RS25" s="170"/>
      <c r="RT25" s="170"/>
      <c r="RU25" s="170"/>
      <c r="RV25" s="170"/>
      <c r="RW25" s="170"/>
      <c r="RX25" s="170"/>
      <c r="RY25" s="170"/>
      <c r="RZ25" s="170"/>
      <c r="SA25" s="170"/>
      <c r="SB25" s="170"/>
      <c r="SC25" s="170"/>
      <c r="SD25" s="170"/>
      <c r="SE25" s="170"/>
      <c r="SF25" s="170"/>
      <c r="SG25" s="170"/>
      <c r="SH25" s="170"/>
      <c r="SI25" s="170"/>
      <c r="SJ25" s="170"/>
      <c r="SK25" s="170"/>
      <c r="SL25" s="170"/>
      <c r="SM25" s="170"/>
      <c r="SN25" s="170"/>
      <c r="SO25" s="170"/>
      <c r="SP25" s="170"/>
      <c r="SQ25" s="170"/>
      <c r="SR25" s="170"/>
      <c r="SS25" s="170"/>
      <c r="ST25" s="170"/>
      <c r="SU25" s="170"/>
      <c r="SV25" s="170"/>
      <c r="SW25" s="170"/>
      <c r="SX25" s="170"/>
      <c r="SY25" s="170"/>
      <c r="SZ25" s="170"/>
      <c r="TA25" s="170"/>
      <c r="TB25" s="170"/>
      <c r="TC25" s="170"/>
      <c r="TD25" s="170"/>
      <c r="TE25" s="170"/>
      <c r="TF25" s="170"/>
      <c r="TG25" s="170"/>
      <c r="TH25" s="170"/>
      <c r="TI25" s="170"/>
      <c r="TJ25" s="170"/>
      <c r="TK25" s="170"/>
      <c r="TL25" s="170"/>
      <c r="TM25" s="170"/>
      <c r="TN25" s="170"/>
      <c r="TO25" s="170"/>
      <c r="TP25" s="170"/>
      <c r="TQ25" s="170"/>
      <c r="TR25" s="170"/>
      <c r="TS25" s="170"/>
      <c r="TT25" s="170"/>
      <c r="TU25" s="170"/>
      <c r="TV25" s="170"/>
      <c r="TW25" s="170"/>
      <c r="TX25" s="170"/>
      <c r="TY25" s="170"/>
      <c r="TZ25" s="170"/>
      <c r="UA25" s="170"/>
      <c r="UB25" s="170"/>
      <c r="UC25" s="170"/>
      <c r="UD25" s="170"/>
      <c r="UE25" s="170"/>
      <c r="UF25" s="170"/>
      <c r="UG25" s="170"/>
      <c r="UH25" s="170"/>
      <c r="UI25" s="170"/>
      <c r="UJ25" s="170"/>
      <c r="UK25" s="170"/>
      <c r="UL25" s="170"/>
      <c r="UM25" s="170"/>
      <c r="UN25" s="170"/>
      <c r="UO25" s="170"/>
      <c r="UP25" s="170"/>
      <c r="UQ25" s="170"/>
      <c r="UR25" s="170"/>
      <c r="US25" s="170"/>
      <c r="UT25" s="170"/>
      <c r="UU25" s="170"/>
      <c r="UV25" s="170"/>
      <c r="UW25" s="170"/>
      <c r="UX25" s="170"/>
      <c r="UY25" s="170"/>
      <c r="UZ25" s="170"/>
      <c r="VA25" s="170"/>
      <c r="VB25" s="170"/>
      <c r="VC25" s="170"/>
      <c r="VD25" s="170"/>
      <c r="VE25" s="170"/>
      <c r="VF25" s="170"/>
      <c r="VG25" s="170"/>
      <c r="VH25" s="170"/>
      <c r="VI25" s="170"/>
      <c r="VJ25" s="170"/>
      <c r="VK25" s="170"/>
      <c r="VL25" s="170"/>
      <c r="VM25" s="170"/>
      <c r="VN25" s="170"/>
      <c r="VO25" s="170"/>
      <c r="VP25" s="170"/>
      <c r="VQ25" s="170"/>
      <c r="VR25" s="170"/>
      <c r="VS25" s="170"/>
      <c r="VT25" s="170"/>
      <c r="VU25" s="170"/>
      <c r="VV25" s="170"/>
      <c r="VW25" s="170"/>
      <c r="VX25" s="170"/>
      <c r="VY25" s="170"/>
      <c r="VZ25" s="170"/>
      <c r="WA25" s="170"/>
      <c r="WB25" s="170"/>
      <c r="WC25" s="170"/>
      <c r="WD25" s="170"/>
      <c r="WE25" s="170"/>
      <c r="WF25" s="170"/>
      <c r="WG25" s="170"/>
      <c r="WH25" s="170"/>
      <c r="WI25" s="170"/>
      <c r="WJ25" s="170"/>
      <c r="WK25" s="170"/>
      <c r="WL25" s="170"/>
      <c r="WM25" s="170"/>
      <c r="WN25" s="170"/>
      <c r="WO25" s="170"/>
      <c r="WP25" s="170"/>
      <c r="WQ25" s="170"/>
      <c r="WR25" s="170"/>
      <c r="WS25" s="170"/>
      <c r="WT25" s="170"/>
      <c r="WU25" s="170"/>
      <c r="WV25" s="170"/>
      <c r="WW25" s="170"/>
      <c r="WX25" s="170"/>
      <c r="WY25" s="170"/>
      <c r="WZ25" s="170"/>
      <c r="XA25" s="170"/>
      <c r="XB25" s="170"/>
      <c r="XC25" s="170"/>
      <c r="XD25" s="170"/>
      <c r="XE25" s="170"/>
      <c r="XF25" s="170"/>
      <c r="XG25" s="170"/>
      <c r="XH25" s="170"/>
      <c r="XI25" s="170"/>
      <c r="XJ25" s="170"/>
      <c r="XK25" s="170"/>
      <c r="XL25" s="170"/>
      <c r="XM25" s="170"/>
      <c r="XN25" s="170"/>
      <c r="XO25" s="170"/>
      <c r="XP25" s="170"/>
      <c r="XQ25" s="170"/>
      <c r="XR25" s="170"/>
      <c r="XS25" s="170"/>
      <c r="XT25" s="170"/>
      <c r="XU25" s="170"/>
      <c r="XV25" s="170"/>
      <c r="XW25" s="170"/>
      <c r="XX25" s="170"/>
      <c r="XY25" s="170"/>
      <c r="XZ25" s="170"/>
      <c r="YA25" s="170"/>
      <c r="YB25" s="170"/>
      <c r="YC25" s="170"/>
      <c r="YD25" s="170"/>
      <c r="YE25" s="170"/>
      <c r="YF25" s="170"/>
      <c r="YG25" s="170"/>
      <c r="YH25" s="170"/>
      <c r="YI25" s="170"/>
      <c r="YJ25" s="170"/>
      <c r="YK25" s="170"/>
      <c r="YL25" s="170"/>
      <c r="YM25" s="170"/>
      <c r="YN25" s="170"/>
      <c r="YO25" s="170"/>
      <c r="YP25" s="170"/>
      <c r="YQ25" s="170"/>
      <c r="YR25" s="170"/>
      <c r="YS25" s="170"/>
      <c r="YT25" s="170"/>
      <c r="YU25" s="170"/>
      <c r="YV25" s="170"/>
      <c r="YW25" s="170"/>
      <c r="YX25" s="170"/>
      <c r="YY25" s="170"/>
      <c r="YZ25" s="170"/>
      <c r="ZA25" s="170"/>
      <c r="ZB25" s="170"/>
      <c r="ZC25" s="170"/>
    </row>
    <row r="26" spans="1:679" ht="15.75" customHeight="1">
      <c r="A26" s="14"/>
      <c r="B26" s="38"/>
      <c r="C26" s="39" t="s">
        <v>27</v>
      </c>
      <c r="D26" s="35"/>
      <c r="E26" s="35"/>
      <c r="F26" s="35"/>
      <c r="G26" s="35"/>
      <c r="H26" s="35"/>
      <c r="I26" s="35"/>
      <c r="J26" s="35"/>
      <c r="K26" s="33"/>
      <c r="L26" s="35"/>
      <c r="M26" s="35"/>
      <c r="N26" s="37"/>
      <c r="O26" s="37"/>
      <c r="P26" s="37"/>
      <c r="Q26" s="37"/>
      <c r="R26" s="264" t="s">
        <v>276</v>
      </c>
      <c r="S26" s="264"/>
      <c r="T26" s="264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  <c r="IW26" s="170"/>
      <c r="IX26" s="170"/>
      <c r="IY26" s="170"/>
      <c r="IZ26" s="170"/>
      <c r="JA26" s="170"/>
      <c r="JB26" s="170"/>
      <c r="JC26" s="170"/>
      <c r="JD26" s="170"/>
      <c r="JE26" s="170"/>
      <c r="JF26" s="170"/>
      <c r="JG26" s="170"/>
      <c r="JH26" s="170"/>
      <c r="JI26" s="170"/>
      <c r="JJ26" s="170"/>
      <c r="JK26" s="170"/>
      <c r="JL26" s="170"/>
      <c r="JM26" s="170"/>
      <c r="JN26" s="170"/>
      <c r="JO26" s="170"/>
      <c r="JP26" s="170"/>
      <c r="JQ26" s="170"/>
      <c r="JR26" s="170"/>
      <c r="JS26" s="170"/>
      <c r="JT26" s="170"/>
      <c r="JU26" s="170"/>
      <c r="JV26" s="170"/>
      <c r="JW26" s="170"/>
      <c r="JX26" s="170"/>
      <c r="JY26" s="170"/>
      <c r="JZ26" s="170"/>
      <c r="KA26" s="170"/>
      <c r="KB26" s="170"/>
      <c r="KC26" s="170"/>
      <c r="KD26" s="170"/>
      <c r="KE26" s="170"/>
      <c r="KF26" s="170"/>
      <c r="KG26" s="170"/>
      <c r="KH26" s="170"/>
      <c r="KI26" s="170"/>
      <c r="KJ26" s="170"/>
      <c r="KK26" s="170"/>
      <c r="KL26" s="170"/>
      <c r="KM26" s="170"/>
      <c r="KN26" s="170"/>
      <c r="KO26" s="170"/>
      <c r="KP26" s="170"/>
      <c r="KQ26" s="170"/>
      <c r="KR26" s="170"/>
      <c r="KS26" s="170"/>
      <c r="KT26" s="170"/>
      <c r="KU26" s="170"/>
      <c r="KV26" s="170"/>
      <c r="KW26" s="170"/>
      <c r="KX26" s="170"/>
      <c r="KY26" s="170"/>
      <c r="KZ26" s="170"/>
      <c r="LA26" s="170"/>
      <c r="LB26" s="170"/>
      <c r="LC26" s="170"/>
      <c r="LD26" s="170"/>
      <c r="LE26" s="170"/>
      <c r="LF26" s="170"/>
      <c r="LG26" s="170"/>
      <c r="LH26" s="170"/>
      <c r="LI26" s="170"/>
      <c r="LJ26" s="170"/>
      <c r="LK26" s="170"/>
      <c r="LL26" s="170"/>
      <c r="LM26" s="170"/>
      <c r="LN26" s="170"/>
      <c r="LO26" s="170"/>
      <c r="LP26" s="170"/>
      <c r="LQ26" s="170"/>
      <c r="LR26" s="170"/>
      <c r="LS26" s="170"/>
      <c r="LT26" s="170"/>
      <c r="LU26" s="170"/>
      <c r="LV26" s="170"/>
      <c r="LW26" s="170"/>
      <c r="LX26" s="170"/>
      <c r="LY26" s="170"/>
      <c r="LZ26" s="170"/>
      <c r="MA26" s="170"/>
      <c r="MB26" s="170"/>
      <c r="MC26" s="170"/>
      <c r="MD26" s="170"/>
      <c r="ME26" s="170"/>
      <c r="MF26" s="170"/>
      <c r="MG26" s="170"/>
      <c r="MH26" s="170"/>
      <c r="MI26" s="170"/>
      <c r="MJ26" s="170"/>
      <c r="MK26" s="170"/>
      <c r="ML26" s="170"/>
      <c r="MM26" s="170"/>
      <c r="MN26" s="170"/>
      <c r="MO26" s="170"/>
      <c r="MP26" s="170"/>
      <c r="MQ26" s="170"/>
      <c r="MR26" s="170"/>
      <c r="MS26" s="170"/>
      <c r="MT26" s="170"/>
      <c r="MU26" s="170"/>
      <c r="MV26" s="170"/>
      <c r="MW26" s="170"/>
      <c r="MX26" s="170"/>
      <c r="MY26" s="170"/>
      <c r="MZ26" s="170"/>
      <c r="NA26" s="170"/>
      <c r="NB26" s="170"/>
      <c r="NC26" s="170"/>
      <c r="ND26" s="170"/>
      <c r="NE26" s="170"/>
      <c r="NF26" s="170"/>
      <c r="NG26" s="170"/>
      <c r="NH26" s="170"/>
      <c r="NI26" s="170"/>
      <c r="NJ26" s="170"/>
      <c r="NK26" s="170"/>
      <c r="NL26" s="170"/>
      <c r="NM26" s="170"/>
      <c r="NN26" s="170"/>
      <c r="NO26" s="170"/>
      <c r="NP26" s="170"/>
      <c r="NQ26" s="170"/>
      <c r="NR26" s="170"/>
      <c r="NS26" s="170"/>
      <c r="NT26" s="170"/>
      <c r="NU26" s="170"/>
      <c r="NV26" s="170"/>
      <c r="NW26" s="170"/>
      <c r="NX26" s="170"/>
      <c r="NY26" s="170"/>
      <c r="NZ26" s="170"/>
      <c r="OA26" s="170"/>
      <c r="OB26" s="170"/>
      <c r="OC26" s="170"/>
      <c r="OD26" s="170"/>
      <c r="OE26" s="170"/>
      <c r="OF26" s="170"/>
      <c r="OG26" s="170"/>
      <c r="OH26" s="170"/>
      <c r="OI26" s="170"/>
      <c r="OJ26" s="170"/>
      <c r="OK26" s="170"/>
      <c r="OL26" s="170"/>
      <c r="OM26" s="170"/>
      <c r="ON26" s="170"/>
      <c r="OO26" s="170"/>
      <c r="OP26" s="170"/>
      <c r="OQ26" s="170"/>
      <c r="OR26" s="170"/>
      <c r="OS26" s="170"/>
      <c r="OT26" s="170"/>
      <c r="OU26" s="170"/>
      <c r="OV26" s="170"/>
      <c r="OW26" s="170"/>
      <c r="OX26" s="170"/>
      <c r="OY26" s="170"/>
      <c r="OZ26" s="170"/>
      <c r="PA26" s="170"/>
      <c r="PB26" s="170"/>
      <c r="PC26" s="170"/>
      <c r="PD26" s="170"/>
      <c r="PE26" s="170"/>
      <c r="PF26" s="170"/>
      <c r="PG26" s="170"/>
      <c r="PH26" s="170"/>
      <c r="PI26" s="170"/>
      <c r="PJ26" s="170"/>
      <c r="PK26" s="170"/>
      <c r="PL26" s="170"/>
      <c r="PM26" s="170"/>
      <c r="PN26" s="170"/>
      <c r="PO26" s="170"/>
      <c r="PP26" s="170"/>
      <c r="PQ26" s="170"/>
      <c r="PR26" s="170"/>
      <c r="PS26" s="170"/>
      <c r="PT26" s="170"/>
      <c r="PU26" s="170"/>
      <c r="PV26" s="170"/>
      <c r="PW26" s="170"/>
      <c r="PX26" s="170"/>
      <c r="PY26" s="170"/>
      <c r="PZ26" s="170"/>
      <c r="QA26" s="170"/>
      <c r="QB26" s="170"/>
      <c r="QC26" s="170"/>
      <c r="QD26" s="170"/>
      <c r="QE26" s="170"/>
      <c r="QF26" s="170"/>
      <c r="QG26" s="170"/>
      <c r="QH26" s="170"/>
      <c r="QI26" s="170"/>
      <c r="QJ26" s="170"/>
      <c r="QK26" s="170"/>
      <c r="QL26" s="170"/>
      <c r="QM26" s="170"/>
      <c r="QN26" s="170"/>
      <c r="QO26" s="170"/>
      <c r="QP26" s="170"/>
      <c r="QQ26" s="170"/>
      <c r="QR26" s="170"/>
      <c r="QS26" s="170"/>
      <c r="QT26" s="170"/>
      <c r="QU26" s="170"/>
      <c r="QV26" s="170"/>
      <c r="QW26" s="170"/>
      <c r="QX26" s="170"/>
      <c r="QY26" s="170"/>
      <c r="QZ26" s="170"/>
      <c r="RA26" s="170"/>
      <c r="RB26" s="170"/>
      <c r="RC26" s="170"/>
      <c r="RD26" s="170"/>
      <c r="RE26" s="170"/>
      <c r="RF26" s="170"/>
      <c r="RG26" s="170"/>
      <c r="RH26" s="170"/>
      <c r="RI26" s="170"/>
      <c r="RJ26" s="170"/>
      <c r="RK26" s="170"/>
      <c r="RL26" s="170"/>
      <c r="RM26" s="170"/>
      <c r="RN26" s="170"/>
      <c r="RO26" s="170"/>
      <c r="RP26" s="170"/>
      <c r="RQ26" s="170"/>
      <c r="RR26" s="170"/>
      <c r="RS26" s="170"/>
      <c r="RT26" s="170"/>
      <c r="RU26" s="170"/>
      <c r="RV26" s="170"/>
      <c r="RW26" s="170"/>
      <c r="RX26" s="170"/>
      <c r="RY26" s="170"/>
      <c r="RZ26" s="170"/>
      <c r="SA26" s="170"/>
      <c r="SB26" s="170"/>
      <c r="SC26" s="170"/>
      <c r="SD26" s="170"/>
      <c r="SE26" s="170"/>
      <c r="SF26" s="170"/>
      <c r="SG26" s="170"/>
      <c r="SH26" s="170"/>
      <c r="SI26" s="170"/>
      <c r="SJ26" s="170"/>
      <c r="SK26" s="170"/>
      <c r="SL26" s="170"/>
      <c r="SM26" s="170"/>
      <c r="SN26" s="170"/>
      <c r="SO26" s="170"/>
      <c r="SP26" s="170"/>
      <c r="SQ26" s="170"/>
      <c r="SR26" s="170"/>
      <c r="SS26" s="170"/>
      <c r="ST26" s="170"/>
      <c r="SU26" s="170"/>
      <c r="SV26" s="170"/>
      <c r="SW26" s="170"/>
      <c r="SX26" s="170"/>
      <c r="SY26" s="170"/>
      <c r="SZ26" s="170"/>
      <c r="TA26" s="170"/>
      <c r="TB26" s="170"/>
      <c r="TC26" s="170"/>
      <c r="TD26" s="170"/>
      <c r="TE26" s="170"/>
      <c r="TF26" s="170"/>
      <c r="TG26" s="170"/>
      <c r="TH26" s="170"/>
      <c r="TI26" s="170"/>
      <c r="TJ26" s="170"/>
      <c r="TK26" s="170"/>
      <c r="TL26" s="170"/>
      <c r="TM26" s="170"/>
      <c r="TN26" s="170"/>
      <c r="TO26" s="170"/>
      <c r="TP26" s="170"/>
      <c r="TQ26" s="170"/>
      <c r="TR26" s="170"/>
      <c r="TS26" s="170"/>
      <c r="TT26" s="170"/>
      <c r="TU26" s="170"/>
      <c r="TV26" s="170"/>
      <c r="TW26" s="170"/>
      <c r="TX26" s="170"/>
      <c r="TY26" s="170"/>
      <c r="TZ26" s="170"/>
      <c r="UA26" s="170"/>
      <c r="UB26" s="170"/>
      <c r="UC26" s="170"/>
      <c r="UD26" s="170"/>
      <c r="UE26" s="170"/>
      <c r="UF26" s="170"/>
      <c r="UG26" s="170"/>
      <c r="UH26" s="170"/>
      <c r="UI26" s="170"/>
      <c r="UJ26" s="170"/>
      <c r="UK26" s="170"/>
      <c r="UL26" s="170"/>
      <c r="UM26" s="170"/>
      <c r="UN26" s="170"/>
      <c r="UO26" s="170"/>
      <c r="UP26" s="170"/>
      <c r="UQ26" s="170"/>
      <c r="UR26" s="170"/>
      <c r="US26" s="170"/>
      <c r="UT26" s="170"/>
      <c r="UU26" s="170"/>
      <c r="UV26" s="170"/>
      <c r="UW26" s="170"/>
      <c r="UX26" s="170"/>
      <c r="UY26" s="170"/>
      <c r="UZ26" s="170"/>
      <c r="VA26" s="170"/>
      <c r="VB26" s="170"/>
      <c r="VC26" s="170"/>
      <c r="VD26" s="170"/>
      <c r="VE26" s="170"/>
      <c r="VF26" s="170"/>
      <c r="VG26" s="170"/>
      <c r="VH26" s="170"/>
      <c r="VI26" s="170"/>
      <c r="VJ26" s="170"/>
      <c r="VK26" s="170"/>
      <c r="VL26" s="170"/>
      <c r="VM26" s="170"/>
      <c r="VN26" s="170"/>
      <c r="VO26" s="170"/>
      <c r="VP26" s="170"/>
      <c r="VQ26" s="170"/>
      <c r="VR26" s="170"/>
      <c r="VS26" s="170"/>
      <c r="VT26" s="170"/>
      <c r="VU26" s="170"/>
      <c r="VV26" s="170"/>
      <c r="VW26" s="170"/>
      <c r="VX26" s="170"/>
      <c r="VY26" s="170"/>
      <c r="VZ26" s="170"/>
      <c r="WA26" s="170"/>
      <c r="WB26" s="170"/>
      <c r="WC26" s="170"/>
      <c r="WD26" s="170"/>
      <c r="WE26" s="170"/>
      <c r="WF26" s="170"/>
      <c r="WG26" s="170"/>
      <c r="WH26" s="170"/>
      <c r="WI26" s="170"/>
      <c r="WJ26" s="170"/>
      <c r="WK26" s="170"/>
      <c r="WL26" s="170"/>
      <c r="WM26" s="170"/>
      <c r="WN26" s="170"/>
      <c r="WO26" s="170"/>
      <c r="WP26" s="170"/>
      <c r="WQ26" s="170"/>
      <c r="WR26" s="170"/>
      <c r="WS26" s="170"/>
      <c r="WT26" s="170"/>
      <c r="WU26" s="170"/>
      <c r="WV26" s="170"/>
      <c r="WW26" s="170"/>
      <c r="WX26" s="170"/>
      <c r="WY26" s="170"/>
      <c r="WZ26" s="170"/>
      <c r="XA26" s="170"/>
      <c r="XB26" s="170"/>
      <c r="XC26" s="170"/>
      <c r="XD26" s="170"/>
      <c r="XE26" s="170"/>
      <c r="XF26" s="170"/>
      <c r="XG26" s="170"/>
      <c r="XH26" s="170"/>
      <c r="XI26" s="170"/>
      <c r="XJ26" s="170"/>
      <c r="XK26" s="170"/>
      <c r="XL26" s="170"/>
      <c r="XM26" s="170"/>
      <c r="XN26" s="170"/>
      <c r="XO26" s="170"/>
      <c r="XP26" s="170"/>
      <c r="XQ26" s="170"/>
      <c r="XR26" s="170"/>
      <c r="XS26" s="170"/>
      <c r="XT26" s="170"/>
      <c r="XU26" s="170"/>
      <c r="XV26" s="170"/>
      <c r="XW26" s="170"/>
      <c r="XX26" s="170"/>
      <c r="XY26" s="170"/>
      <c r="XZ26" s="170"/>
      <c r="YA26" s="170"/>
      <c r="YB26" s="170"/>
      <c r="YC26" s="170"/>
      <c r="YD26" s="170"/>
      <c r="YE26" s="170"/>
      <c r="YF26" s="170"/>
      <c r="YG26" s="170"/>
      <c r="YH26" s="170"/>
      <c r="YI26" s="170"/>
      <c r="YJ26" s="170"/>
      <c r="YK26" s="170"/>
      <c r="YL26" s="170"/>
      <c r="YM26" s="170"/>
      <c r="YN26" s="170"/>
      <c r="YO26" s="170"/>
      <c r="YP26" s="170"/>
      <c r="YQ26" s="170"/>
      <c r="YR26" s="170"/>
      <c r="YS26" s="170"/>
      <c r="YT26" s="170"/>
      <c r="YU26" s="170"/>
      <c r="YV26" s="170"/>
      <c r="YW26" s="170"/>
      <c r="YX26" s="170"/>
      <c r="YY26" s="170"/>
      <c r="YZ26" s="170"/>
      <c r="ZA26" s="170"/>
      <c r="ZB26" s="170"/>
      <c r="ZC26" s="170"/>
    </row>
    <row r="27" spans="1:679" ht="22.5" customHeight="1">
      <c r="A27" s="14"/>
      <c r="B27" s="16" t="s">
        <v>6</v>
      </c>
      <c r="C27" s="19" t="s">
        <v>7</v>
      </c>
      <c r="D27" s="17" t="s">
        <v>8</v>
      </c>
      <c r="E27" s="17" t="s">
        <v>9</v>
      </c>
      <c r="F27" s="17" t="s">
        <v>10</v>
      </c>
      <c r="G27" s="17" t="s">
        <v>11</v>
      </c>
      <c r="H27" s="17" t="s">
        <v>12</v>
      </c>
      <c r="I27" s="17" t="s">
        <v>13</v>
      </c>
      <c r="J27" s="17" t="s">
        <v>14</v>
      </c>
      <c r="K27" s="211" t="s">
        <v>15</v>
      </c>
      <c r="L27" s="101" t="s">
        <v>16</v>
      </c>
      <c r="M27" s="101" t="s">
        <v>17</v>
      </c>
      <c r="N27" s="104"/>
      <c r="O27" s="101" t="s">
        <v>19</v>
      </c>
      <c r="P27" s="101" t="s">
        <v>20</v>
      </c>
      <c r="Q27" s="101" t="s">
        <v>21</v>
      </c>
      <c r="R27" s="40" t="s">
        <v>2</v>
      </c>
      <c r="S27" s="40" t="s">
        <v>3</v>
      </c>
      <c r="T27" s="40" t="s">
        <v>4</v>
      </c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  <c r="IW27" s="170"/>
      <c r="IX27" s="170"/>
      <c r="IY27" s="170"/>
      <c r="IZ27" s="170"/>
      <c r="JA27" s="170"/>
      <c r="JB27" s="170"/>
      <c r="JC27" s="170"/>
      <c r="JD27" s="170"/>
      <c r="JE27" s="170"/>
      <c r="JF27" s="170"/>
      <c r="JG27" s="170"/>
      <c r="JH27" s="170"/>
      <c r="JI27" s="170"/>
      <c r="JJ27" s="170"/>
      <c r="JK27" s="170"/>
      <c r="JL27" s="170"/>
      <c r="JM27" s="170"/>
      <c r="JN27" s="170"/>
      <c r="JO27" s="170"/>
      <c r="JP27" s="170"/>
      <c r="JQ27" s="170"/>
      <c r="JR27" s="170"/>
      <c r="JS27" s="170"/>
      <c r="JT27" s="170"/>
      <c r="JU27" s="170"/>
      <c r="JV27" s="170"/>
      <c r="JW27" s="170"/>
      <c r="JX27" s="170"/>
      <c r="JY27" s="170"/>
      <c r="JZ27" s="170"/>
      <c r="KA27" s="170"/>
      <c r="KB27" s="170"/>
      <c r="KC27" s="170"/>
      <c r="KD27" s="170"/>
      <c r="KE27" s="170"/>
      <c r="KF27" s="170"/>
      <c r="KG27" s="170"/>
      <c r="KH27" s="170"/>
      <c r="KI27" s="170"/>
      <c r="KJ27" s="170"/>
      <c r="KK27" s="170"/>
      <c r="KL27" s="170"/>
      <c r="KM27" s="170"/>
      <c r="KN27" s="170"/>
      <c r="KO27" s="170"/>
      <c r="KP27" s="170"/>
      <c r="KQ27" s="170"/>
      <c r="KR27" s="170"/>
      <c r="KS27" s="170"/>
      <c r="KT27" s="170"/>
      <c r="KU27" s="170"/>
      <c r="KV27" s="170"/>
      <c r="KW27" s="170"/>
      <c r="KX27" s="170"/>
      <c r="KY27" s="170"/>
      <c r="KZ27" s="170"/>
      <c r="LA27" s="170"/>
      <c r="LB27" s="170"/>
      <c r="LC27" s="170"/>
      <c r="LD27" s="170"/>
      <c r="LE27" s="170"/>
      <c r="LF27" s="170"/>
      <c r="LG27" s="170"/>
      <c r="LH27" s="170"/>
      <c r="LI27" s="170"/>
      <c r="LJ27" s="170"/>
      <c r="LK27" s="170"/>
      <c r="LL27" s="170"/>
      <c r="LM27" s="170"/>
      <c r="LN27" s="170"/>
      <c r="LO27" s="170"/>
      <c r="LP27" s="170"/>
      <c r="LQ27" s="170"/>
      <c r="LR27" s="170"/>
      <c r="LS27" s="170"/>
      <c r="LT27" s="170"/>
      <c r="LU27" s="170"/>
      <c r="LV27" s="170"/>
      <c r="LW27" s="170"/>
      <c r="LX27" s="170"/>
      <c r="LY27" s="170"/>
      <c r="LZ27" s="170"/>
      <c r="MA27" s="170"/>
      <c r="MB27" s="170"/>
      <c r="MC27" s="170"/>
      <c r="MD27" s="170"/>
      <c r="ME27" s="170"/>
      <c r="MF27" s="170"/>
      <c r="MG27" s="170"/>
      <c r="MH27" s="170"/>
      <c r="MI27" s="170"/>
      <c r="MJ27" s="170"/>
      <c r="MK27" s="170"/>
      <c r="ML27" s="170"/>
      <c r="MM27" s="170"/>
      <c r="MN27" s="170"/>
      <c r="MO27" s="170"/>
      <c r="MP27" s="170"/>
      <c r="MQ27" s="170"/>
      <c r="MR27" s="170"/>
      <c r="MS27" s="170"/>
      <c r="MT27" s="170"/>
      <c r="MU27" s="170"/>
      <c r="MV27" s="170"/>
      <c r="MW27" s="170"/>
      <c r="MX27" s="170"/>
      <c r="MY27" s="170"/>
      <c r="MZ27" s="170"/>
      <c r="NA27" s="170"/>
      <c r="NB27" s="170"/>
      <c r="NC27" s="170"/>
      <c r="ND27" s="170"/>
      <c r="NE27" s="170"/>
      <c r="NF27" s="170"/>
      <c r="NG27" s="170"/>
      <c r="NH27" s="170"/>
      <c r="NI27" s="170"/>
      <c r="NJ27" s="170"/>
      <c r="NK27" s="170"/>
      <c r="NL27" s="170"/>
      <c r="NM27" s="170"/>
      <c r="NN27" s="170"/>
      <c r="NO27" s="170"/>
      <c r="NP27" s="170"/>
      <c r="NQ27" s="170"/>
      <c r="NR27" s="170"/>
      <c r="NS27" s="170"/>
      <c r="NT27" s="170"/>
      <c r="NU27" s="170"/>
      <c r="NV27" s="170"/>
      <c r="NW27" s="170"/>
      <c r="NX27" s="170"/>
      <c r="NY27" s="170"/>
      <c r="NZ27" s="170"/>
      <c r="OA27" s="170"/>
      <c r="OB27" s="170"/>
      <c r="OC27" s="170"/>
      <c r="OD27" s="170"/>
      <c r="OE27" s="170"/>
      <c r="OF27" s="170"/>
      <c r="OG27" s="170"/>
      <c r="OH27" s="170"/>
      <c r="OI27" s="170"/>
      <c r="OJ27" s="170"/>
      <c r="OK27" s="170"/>
      <c r="OL27" s="170"/>
      <c r="OM27" s="170"/>
      <c r="ON27" s="170"/>
      <c r="OO27" s="170"/>
      <c r="OP27" s="170"/>
      <c r="OQ27" s="170"/>
      <c r="OR27" s="170"/>
      <c r="OS27" s="170"/>
      <c r="OT27" s="170"/>
      <c r="OU27" s="170"/>
      <c r="OV27" s="170"/>
      <c r="OW27" s="170"/>
      <c r="OX27" s="170"/>
      <c r="OY27" s="170"/>
      <c r="OZ27" s="170"/>
      <c r="PA27" s="170"/>
      <c r="PB27" s="170"/>
      <c r="PC27" s="170"/>
      <c r="PD27" s="170"/>
      <c r="PE27" s="170"/>
      <c r="PF27" s="170"/>
      <c r="PG27" s="170"/>
      <c r="PH27" s="170"/>
      <c r="PI27" s="170"/>
      <c r="PJ27" s="170"/>
      <c r="PK27" s="170"/>
      <c r="PL27" s="170"/>
      <c r="PM27" s="170"/>
      <c r="PN27" s="170"/>
      <c r="PO27" s="170"/>
      <c r="PP27" s="170"/>
      <c r="PQ27" s="170"/>
      <c r="PR27" s="170"/>
      <c r="PS27" s="170"/>
      <c r="PT27" s="170"/>
      <c r="PU27" s="170"/>
      <c r="PV27" s="170"/>
      <c r="PW27" s="170"/>
      <c r="PX27" s="170"/>
      <c r="PY27" s="170"/>
      <c r="PZ27" s="170"/>
      <c r="QA27" s="170"/>
      <c r="QB27" s="170"/>
      <c r="QC27" s="170"/>
      <c r="QD27" s="170"/>
      <c r="QE27" s="170"/>
      <c r="QF27" s="170"/>
      <c r="QG27" s="170"/>
      <c r="QH27" s="170"/>
      <c r="QI27" s="170"/>
      <c r="QJ27" s="170"/>
      <c r="QK27" s="170"/>
      <c r="QL27" s="170"/>
      <c r="QM27" s="170"/>
      <c r="QN27" s="170"/>
      <c r="QO27" s="170"/>
      <c r="QP27" s="170"/>
      <c r="QQ27" s="170"/>
      <c r="QR27" s="170"/>
      <c r="QS27" s="170"/>
      <c r="QT27" s="170"/>
      <c r="QU27" s="170"/>
      <c r="QV27" s="170"/>
      <c r="QW27" s="170"/>
      <c r="QX27" s="170"/>
      <c r="QY27" s="170"/>
      <c r="QZ27" s="170"/>
      <c r="RA27" s="170"/>
      <c r="RB27" s="170"/>
      <c r="RC27" s="170"/>
      <c r="RD27" s="170"/>
      <c r="RE27" s="170"/>
      <c r="RF27" s="170"/>
      <c r="RG27" s="170"/>
      <c r="RH27" s="170"/>
      <c r="RI27" s="170"/>
      <c r="RJ27" s="170"/>
      <c r="RK27" s="170"/>
      <c r="RL27" s="170"/>
      <c r="RM27" s="170"/>
      <c r="RN27" s="170"/>
      <c r="RO27" s="170"/>
      <c r="RP27" s="170"/>
      <c r="RQ27" s="170"/>
      <c r="RR27" s="170"/>
      <c r="RS27" s="170"/>
      <c r="RT27" s="170"/>
      <c r="RU27" s="170"/>
      <c r="RV27" s="170"/>
      <c r="RW27" s="170"/>
      <c r="RX27" s="170"/>
      <c r="RY27" s="170"/>
      <c r="RZ27" s="170"/>
      <c r="SA27" s="170"/>
      <c r="SB27" s="170"/>
      <c r="SC27" s="170"/>
      <c r="SD27" s="170"/>
      <c r="SE27" s="170"/>
      <c r="SF27" s="170"/>
      <c r="SG27" s="170"/>
      <c r="SH27" s="170"/>
      <c r="SI27" s="170"/>
      <c r="SJ27" s="170"/>
      <c r="SK27" s="170"/>
      <c r="SL27" s="170"/>
      <c r="SM27" s="170"/>
      <c r="SN27" s="170"/>
      <c r="SO27" s="170"/>
      <c r="SP27" s="170"/>
      <c r="SQ27" s="170"/>
      <c r="SR27" s="170"/>
      <c r="SS27" s="170"/>
      <c r="ST27" s="170"/>
      <c r="SU27" s="170"/>
      <c r="SV27" s="170"/>
      <c r="SW27" s="170"/>
      <c r="SX27" s="170"/>
      <c r="SY27" s="170"/>
      <c r="SZ27" s="170"/>
      <c r="TA27" s="170"/>
      <c r="TB27" s="170"/>
      <c r="TC27" s="170"/>
      <c r="TD27" s="170"/>
      <c r="TE27" s="170"/>
      <c r="TF27" s="170"/>
      <c r="TG27" s="170"/>
      <c r="TH27" s="170"/>
      <c r="TI27" s="170"/>
      <c r="TJ27" s="170"/>
      <c r="TK27" s="170"/>
      <c r="TL27" s="170"/>
      <c r="TM27" s="170"/>
      <c r="TN27" s="170"/>
      <c r="TO27" s="170"/>
      <c r="TP27" s="170"/>
      <c r="TQ27" s="170"/>
      <c r="TR27" s="170"/>
      <c r="TS27" s="170"/>
      <c r="TT27" s="170"/>
      <c r="TU27" s="170"/>
      <c r="TV27" s="170"/>
      <c r="TW27" s="170"/>
      <c r="TX27" s="170"/>
      <c r="TY27" s="170"/>
      <c r="TZ27" s="170"/>
      <c r="UA27" s="170"/>
      <c r="UB27" s="170"/>
      <c r="UC27" s="170"/>
      <c r="UD27" s="170"/>
      <c r="UE27" s="170"/>
      <c r="UF27" s="170"/>
      <c r="UG27" s="170"/>
      <c r="UH27" s="170"/>
      <c r="UI27" s="170"/>
      <c r="UJ27" s="170"/>
      <c r="UK27" s="170"/>
      <c r="UL27" s="170"/>
      <c r="UM27" s="170"/>
      <c r="UN27" s="170"/>
      <c r="UO27" s="170"/>
      <c r="UP27" s="170"/>
      <c r="UQ27" s="170"/>
      <c r="UR27" s="170"/>
      <c r="US27" s="170"/>
      <c r="UT27" s="170"/>
      <c r="UU27" s="170"/>
      <c r="UV27" s="170"/>
      <c r="UW27" s="170"/>
      <c r="UX27" s="170"/>
      <c r="UY27" s="170"/>
      <c r="UZ27" s="170"/>
      <c r="VA27" s="170"/>
      <c r="VB27" s="170"/>
      <c r="VC27" s="170"/>
      <c r="VD27" s="170"/>
      <c r="VE27" s="170"/>
      <c r="VF27" s="170"/>
      <c r="VG27" s="170"/>
      <c r="VH27" s="170"/>
      <c r="VI27" s="170"/>
      <c r="VJ27" s="170"/>
      <c r="VK27" s="170"/>
      <c r="VL27" s="170"/>
      <c r="VM27" s="170"/>
      <c r="VN27" s="170"/>
      <c r="VO27" s="170"/>
      <c r="VP27" s="170"/>
      <c r="VQ27" s="170"/>
      <c r="VR27" s="170"/>
      <c r="VS27" s="170"/>
      <c r="VT27" s="170"/>
      <c r="VU27" s="170"/>
      <c r="VV27" s="170"/>
      <c r="VW27" s="170"/>
      <c r="VX27" s="170"/>
      <c r="VY27" s="170"/>
      <c r="VZ27" s="170"/>
      <c r="WA27" s="170"/>
      <c r="WB27" s="170"/>
      <c r="WC27" s="170"/>
      <c r="WD27" s="170"/>
      <c r="WE27" s="170"/>
      <c r="WF27" s="170"/>
      <c r="WG27" s="170"/>
      <c r="WH27" s="170"/>
      <c r="WI27" s="170"/>
      <c r="WJ27" s="170"/>
      <c r="WK27" s="170"/>
      <c r="WL27" s="170"/>
      <c r="WM27" s="170"/>
      <c r="WN27" s="170"/>
      <c r="WO27" s="170"/>
      <c r="WP27" s="170"/>
      <c r="WQ27" s="170"/>
      <c r="WR27" s="170"/>
      <c r="WS27" s="170"/>
      <c r="WT27" s="170"/>
      <c r="WU27" s="170"/>
      <c r="WV27" s="170"/>
      <c r="WW27" s="170"/>
      <c r="WX27" s="170"/>
      <c r="WY27" s="170"/>
      <c r="WZ27" s="170"/>
      <c r="XA27" s="170"/>
      <c r="XB27" s="170"/>
      <c r="XC27" s="170"/>
      <c r="XD27" s="170"/>
      <c r="XE27" s="170"/>
      <c r="XF27" s="170"/>
      <c r="XG27" s="170"/>
      <c r="XH27" s="170"/>
      <c r="XI27" s="170"/>
      <c r="XJ27" s="170"/>
      <c r="XK27" s="170"/>
      <c r="XL27" s="170"/>
      <c r="XM27" s="170"/>
      <c r="XN27" s="170"/>
      <c r="XO27" s="170"/>
      <c r="XP27" s="170"/>
      <c r="XQ27" s="170"/>
      <c r="XR27" s="170"/>
      <c r="XS27" s="170"/>
      <c r="XT27" s="170"/>
      <c r="XU27" s="170"/>
      <c r="XV27" s="170"/>
      <c r="XW27" s="170"/>
      <c r="XX27" s="170"/>
      <c r="XY27" s="170"/>
      <c r="XZ27" s="170"/>
      <c r="YA27" s="170"/>
      <c r="YB27" s="170"/>
      <c r="YC27" s="170"/>
      <c r="YD27" s="170"/>
      <c r="YE27" s="170"/>
      <c r="YF27" s="170"/>
      <c r="YG27" s="170"/>
      <c r="YH27" s="170"/>
      <c r="YI27" s="170"/>
      <c r="YJ27" s="170"/>
      <c r="YK27" s="170"/>
      <c r="YL27" s="170"/>
      <c r="YM27" s="170"/>
      <c r="YN27" s="170"/>
      <c r="YO27" s="170"/>
      <c r="YP27" s="170"/>
      <c r="YQ27" s="170"/>
      <c r="YR27" s="170"/>
      <c r="YS27" s="170"/>
      <c r="YT27" s="170"/>
      <c r="YU27" s="170"/>
      <c r="YV27" s="170"/>
      <c r="YW27" s="170"/>
      <c r="YX27" s="170"/>
      <c r="YY27" s="170"/>
      <c r="YZ27" s="170"/>
      <c r="ZA27" s="170"/>
      <c r="ZB27" s="170"/>
      <c r="ZC27" s="170"/>
    </row>
    <row r="28" spans="1:679" ht="49.9" customHeight="1">
      <c r="A28" s="14"/>
      <c r="B28" s="206">
        <v>1</v>
      </c>
      <c r="C28" s="206" t="s">
        <v>191</v>
      </c>
      <c r="D28" s="207" t="s">
        <v>23</v>
      </c>
      <c r="E28" s="207">
        <v>30</v>
      </c>
      <c r="F28" s="207" t="s">
        <v>192</v>
      </c>
      <c r="G28" s="207">
        <v>30</v>
      </c>
      <c r="H28" s="207"/>
      <c r="I28" s="207" t="s">
        <v>192</v>
      </c>
      <c r="J28" s="207">
        <v>4</v>
      </c>
      <c r="K28" s="207"/>
      <c r="L28" s="207"/>
      <c r="M28" s="207"/>
      <c r="N28" s="207"/>
      <c r="O28" s="207" t="s">
        <v>19</v>
      </c>
      <c r="P28" s="207"/>
      <c r="Q28" s="207"/>
      <c r="R28" s="207" t="s">
        <v>210</v>
      </c>
      <c r="S28" s="207" t="s">
        <v>212</v>
      </c>
      <c r="T28" s="207" t="s">
        <v>211</v>
      </c>
      <c r="U28" s="214"/>
      <c r="V28" s="49"/>
      <c r="W28" s="49"/>
      <c r="X28" s="49"/>
      <c r="Y28" s="49"/>
      <c r="Z28" s="49"/>
      <c r="AA28" s="49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  <c r="IW28" s="170"/>
      <c r="IX28" s="170"/>
      <c r="IY28" s="170"/>
      <c r="IZ28" s="170"/>
      <c r="JA28" s="170"/>
      <c r="JB28" s="170"/>
      <c r="JC28" s="170"/>
      <c r="JD28" s="170"/>
      <c r="JE28" s="170"/>
      <c r="JF28" s="170"/>
      <c r="JG28" s="170"/>
      <c r="JH28" s="170"/>
      <c r="JI28" s="170"/>
      <c r="JJ28" s="170"/>
      <c r="JK28" s="170"/>
      <c r="JL28" s="170"/>
      <c r="JM28" s="170"/>
      <c r="JN28" s="170"/>
      <c r="JO28" s="170"/>
      <c r="JP28" s="170"/>
      <c r="JQ28" s="170"/>
      <c r="JR28" s="170"/>
      <c r="JS28" s="170"/>
      <c r="JT28" s="170"/>
      <c r="JU28" s="170"/>
      <c r="JV28" s="170"/>
      <c r="JW28" s="170"/>
      <c r="JX28" s="170"/>
      <c r="JY28" s="170"/>
      <c r="JZ28" s="170"/>
      <c r="KA28" s="170"/>
      <c r="KB28" s="170"/>
      <c r="KC28" s="170"/>
      <c r="KD28" s="170"/>
      <c r="KE28" s="170"/>
      <c r="KF28" s="170"/>
      <c r="KG28" s="170"/>
      <c r="KH28" s="170"/>
      <c r="KI28" s="170"/>
      <c r="KJ28" s="170"/>
      <c r="KK28" s="170"/>
      <c r="KL28" s="170"/>
      <c r="KM28" s="170"/>
      <c r="KN28" s="170"/>
      <c r="KO28" s="170"/>
      <c r="KP28" s="170"/>
      <c r="KQ28" s="170"/>
      <c r="KR28" s="170"/>
      <c r="KS28" s="170"/>
      <c r="KT28" s="170"/>
      <c r="KU28" s="170"/>
      <c r="KV28" s="170"/>
      <c r="KW28" s="170"/>
      <c r="KX28" s="170"/>
      <c r="KY28" s="170"/>
      <c r="KZ28" s="170"/>
      <c r="LA28" s="170"/>
      <c r="LB28" s="170"/>
      <c r="LC28" s="170"/>
      <c r="LD28" s="170"/>
      <c r="LE28" s="170"/>
      <c r="LF28" s="170"/>
      <c r="LG28" s="170"/>
      <c r="LH28" s="170"/>
      <c r="LI28" s="170"/>
      <c r="LJ28" s="170"/>
      <c r="LK28" s="170"/>
      <c r="LL28" s="170"/>
      <c r="LM28" s="170"/>
      <c r="LN28" s="170"/>
      <c r="LO28" s="170"/>
      <c r="LP28" s="170"/>
      <c r="LQ28" s="170"/>
      <c r="LR28" s="170"/>
      <c r="LS28" s="170"/>
      <c r="LT28" s="170"/>
      <c r="LU28" s="170"/>
      <c r="LV28" s="170"/>
      <c r="LW28" s="170"/>
      <c r="LX28" s="170"/>
      <c r="LY28" s="170"/>
      <c r="LZ28" s="170"/>
      <c r="MA28" s="170"/>
      <c r="MB28" s="170"/>
      <c r="MC28" s="170"/>
      <c r="MD28" s="170"/>
      <c r="ME28" s="170"/>
      <c r="MF28" s="170"/>
      <c r="MG28" s="170"/>
      <c r="MH28" s="170"/>
      <c r="MI28" s="170"/>
      <c r="MJ28" s="170"/>
      <c r="MK28" s="170"/>
      <c r="ML28" s="170"/>
      <c r="MM28" s="170"/>
      <c r="MN28" s="170"/>
      <c r="MO28" s="170"/>
      <c r="MP28" s="170"/>
      <c r="MQ28" s="170"/>
      <c r="MR28" s="170"/>
      <c r="MS28" s="170"/>
      <c r="MT28" s="170"/>
      <c r="MU28" s="170"/>
      <c r="MV28" s="170"/>
      <c r="MW28" s="170"/>
      <c r="MX28" s="170"/>
      <c r="MY28" s="170"/>
      <c r="MZ28" s="170"/>
      <c r="NA28" s="170"/>
      <c r="NB28" s="170"/>
      <c r="NC28" s="170"/>
      <c r="ND28" s="170"/>
      <c r="NE28" s="170"/>
      <c r="NF28" s="170"/>
      <c r="NG28" s="170"/>
      <c r="NH28" s="170"/>
      <c r="NI28" s="170"/>
      <c r="NJ28" s="170"/>
      <c r="NK28" s="170"/>
      <c r="NL28" s="170"/>
      <c r="NM28" s="170"/>
      <c r="NN28" s="170"/>
      <c r="NO28" s="170"/>
      <c r="NP28" s="170"/>
      <c r="NQ28" s="170"/>
      <c r="NR28" s="170"/>
      <c r="NS28" s="170"/>
      <c r="NT28" s="170"/>
      <c r="NU28" s="170"/>
      <c r="NV28" s="170"/>
      <c r="NW28" s="170"/>
      <c r="NX28" s="170"/>
      <c r="NY28" s="170"/>
      <c r="NZ28" s="170"/>
      <c r="OA28" s="170"/>
      <c r="OB28" s="170"/>
      <c r="OC28" s="170"/>
      <c r="OD28" s="170"/>
      <c r="OE28" s="170"/>
      <c r="OF28" s="170"/>
      <c r="OG28" s="170"/>
      <c r="OH28" s="170"/>
      <c r="OI28" s="170"/>
      <c r="OJ28" s="170"/>
      <c r="OK28" s="170"/>
      <c r="OL28" s="170"/>
      <c r="OM28" s="170"/>
      <c r="ON28" s="170"/>
      <c r="OO28" s="170"/>
      <c r="OP28" s="170"/>
      <c r="OQ28" s="170"/>
      <c r="OR28" s="170"/>
      <c r="OS28" s="170"/>
      <c r="OT28" s="170"/>
      <c r="OU28" s="170"/>
      <c r="OV28" s="170"/>
      <c r="OW28" s="170"/>
      <c r="OX28" s="170"/>
      <c r="OY28" s="170"/>
      <c r="OZ28" s="170"/>
      <c r="PA28" s="170"/>
      <c r="PB28" s="170"/>
      <c r="PC28" s="170"/>
      <c r="PD28" s="170"/>
      <c r="PE28" s="170"/>
      <c r="PF28" s="170"/>
      <c r="PG28" s="170"/>
      <c r="PH28" s="170"/>
      <c r="PI28" s="170"/>
      <c r="PJ28" s="170"/>
      <c r="PK28" s="170"/>
      <c r="PL28" s="170"/>
      <c r="PM28" s="170"/>
      <c r="PN28" s="170"/>
      <c r="PO28" s="170"/>
      <c r="PP28" s="170"/>
      <c r="PQ28" s="170"/>
      <c r="PR28" s="170"/>
      <c r="PS28" s="170"/>
      <c r="PT28" s="170"/>
      <c r="PU28" s="170"/>
      <c r="PV28" s="170"/>
      <c r="PW28" s="170"/>
      <c r="PX28" s="170"/>
      <c r="PY28" s="170"/>
      <c r="PZ28" s="170"/>
      <c r="QA28" s="170"/>
      <c r="QB28" s="170"/>
      <c r="QC28" s="170"/>
      <c r="QD28" s="170"/>
      <c r="QE28" s="170"/>
      <c r="QF28" s="170"/>
      <c r="QG28" s="170"/>
      <c r="QH28" s="170"/>
      <c r="QI28" s="170"/>
      <c r="QJ28" s="170"/>
      <c r="QK28" s="170"/>
      <c r="QL28" s="170"/>
      <c r="QM28" s="170"/>
      <c r="QN28" s="170"/>
      <c r="QO28" s="170"/>
      <c r="QP28" s="170"/>
      <c r="QQ28" s="170"/>
      <c r="QR28" s="170"/>
      <c r="QS28" s="170"/>
      <c r="QT28" s="170"/>
      <c r="QU28" s="170"/>
      <c r="QV28" s="170"/>
      <c r="QW28" s="170"/>
      <c r="QX28" s="170"/>
      <c r="QY28" s="170"/>
      <c r="QZ28" s="170"/>
      <c r="RA28" s="170"/>
      <c r="RB28" s="170"/>
      <c r="RC28" s="170"/>
      <c r="RD28" s="170"/>
      <c r="RE28" s="170"/>
      <c r="RF28" s="170"/>
      <c r="RG28" s="170"/>
      <c r="RH28" s="170"/>
      <c r="RI28" s="170"/>
      <c r="RJ28" s="170"/>
      <c r="RK28" s="170"/>
      <c r="RL28" s="170"/>
      <c r="RM28" s="170"/>
      <c r="RN28" s="170"/>
      <c r="RO28" s="170"/>
      <c r="RP28" s="170"/>
      <c r="RQ28" s="170"/>
      <c r="RR28" s="170"/>
      <c r="RS28" s="170"/>
      <c r="RT28" s="170"/>
      <c r="RU28" s="170"/>
      <c r="RV28" s="170"/>
      <c r="RW28" s="170"/>
      <c r="RX28" s="170"/>
      <c r="RY28" s="170"/>
      <c r="RZ28" s="170"/>
      <c r="SA28" s="170"/>
      <c r="SB28" s="170"/>
      <c r="SC28" s="170"/>
      <c r="SD28" s="170"/>
      <c r="SE28" s="170"/>
      <c r="SF28" s="170"/>
      <c r="SG28" s="170"/>
      <c r="SH28" s="170"/>
      <c r="SI28" s="170"/>
      <c r="SJ28" s="170"/>
      <c r="SK28" s="170"/>
      <c r="SL28" s="170"/>
      <c r="SM28" s="170"/>
      <c r="SN28" s="170"/>
      <c r="SO28" s="170"/>
      <c r="SP28" s="170"/>
      <c r="SQ28" s="170"/>
      <c r="SR28" s="170"/>
      <c r="SS28" s="170"/>
      <c r="ST28" s="170"/>
      <c r="SU28" s="170"/>
      <c r="SV28" s="170"/>
      <c r="SW28" s="170"/>
      <c r="SX28" s="170"/>
      <c r="SY28" s="170"/>
      <c r="SZ28" s="170"/>
      <c r="TA28" s="170"/>
      <c r="TB28" s="170"/>
      <c r="TC28" s="170"/>
      <c r="TD28" s="170"/>
      <c r="TE28" s="170"/>
      <c r="TF28" s="170"/>
      <c r="TG28" s="170"/>
      <c r="TH28" s="170"/>
      <c r="TI28" s="170"/>
      <c r="TJ28" s="170"/>
      <c r="TK28" s="170"/>
      <c r="TL28" s="170"/>
      <c r="TM28" s="170"/>
      <c r="TN28" s="170"/>
      <c r="TO28" s="170"/>
      <c r="TP28" s="170"/>
      <c r="TQ28" s="170"/>
      <c r="TR28" s="170"/>
      <c r="TS28" s="170"/>
      <c r="TT28" s="170"/>
      <c r="TU28" s="170"/>
      <c r="TV28" s="170"/>
      <c r="TW28" s="170"/>
      <c r="TX28" s="170"/>
      <c r="TY28" s="170"/>
      <c r="TZ28" s="170"/>
      <c r="UA28" s="170"/>
      <c r="UB28" s="170"/>
      <c r="UC28" s="170"/>
      <c r="UD28" s="170"/>
      <c r="UE28" s="170"/>
      <c r="UF28" s="170"/>
      <c r="UG28" s="170"/>
      <c r="UH28" s="170"/>
      <c r="UI28" s="170"/>
      <c r="UJ28" s="170"/>
      <c r="UK28" s="170"/>
      <c r="UL28" s="170"/>
      <c r="UM28" s="170"/>
      <c r="UN28" s="170"/>
      <c r="UO28" s="170"/>
      <c r="UP28" s="170"/>
      <c r="UQ28" s="170"/>
      <c r="UR28" s="170"/>
      <c r="US28" s="170"/>
      <c r="UT28" s="170"/>
      <c r="UU28" s="170"/>
      <c r="UV28" s="170"/>
      <c r="UW28" s="170"/>
      <c r="UX28" s="170"/>
      <c r="UY28" s="170"/>
      <c r="UZ28" s="170"/>
      <c r="VA28" s="170"/>
      <c r="VB28" s="170"/>
      <c r="VC28" s="170"/>
      <c r="VD28" s="170"/>
      <c r="VE28" s="170"/>
      <c r="VF28" s="170"/>
      <c r="VG28" s="170"/>
      <c r="VH28" s="170"/>
      <c r="VI28" s="170"/>
      <c r="VJ28" s="170"/>
      <c r="VK28" s="170"/>
      <c r="VL28" s="170"/>
      <c r="VM28" s="170"/>
      <c r="VN28" s="170"/>
      <c r="VO28" s="170"/>
      <c r="VP28" s="170"/>
      <c r="VQ28" s="170"/>
      <c r="VR28" s="170"/>
      <c r="VS28" s="170"/>
      <c r="VT28" s="170"/>
      <c r="VU28" s="170"/>
      <c r="VV28" s="170"/>
      <c r="VW28" s="170"/>
      <c r="VX28" s="170"/>
      <c r="VY28" s="170"/>
      <c r="VZ28" s="170"/>
      <c r="WA28" s="170"/>
      <c r="WB28" s="170"/>
      <c r="WC28" s="170"/>
      <c r="WD28" s="170"/>
      <c r="WE28" s="170"/>
      <c r="WF28" s="170"/>
      <c r="WG28" s="170"/>
      <c r="WH28" s="170"/>
      <c r="WI28" s="170"/>
      <c r="WJ28" s="170"/>
      <c r="WK28" s="170"/>
      <c r="WL28" s="170"/>
      <c r="WM28" s="170"/>
      <c r="WN28" s="170"/>
      <c r="WO28" s="170"/>
      <c r="WP28" s="170"/>
      <c r="WQ28" s="170"/>
      <c r="WR28" s="170"/>
      <c r="WS28" s="170"/>
      <c r="WT28" s="170"/>
      <c r="WU28" s="170"/>
      <c r="WV28" s="170"/>
      <c r="WW28" s="170"/>
      <c r="WX28" s="170"/>
      <c r="WY28" s="170"/>
      <c r="WZ28" s="170"/>
      <c r="XA28" s="170"/>
      <c r="XB28" s="170"/>
      <c r="XC28" s="170"/>
      <c r="XD28" s="170"/>
      <c r="XE28" s="170"/>
      <c r="XF28" s="170"/>
      <c r="XG28" s="170"/>
      <c r="XH28" s="170"/>
      <c r="XI28" s="170"/>
      <c r="XJ28" s="170"/>
      <c r="XK28" s="170"/>
      <c r="XL28" s="170"/>
      <c r="XM28" s="170"/>
      <c r="XN28" s="170"/>
      <c r="XO28" s="170"/>
      <c r="XP28" s="170"/>
      <c r="XQ28" s="170"/>
      <c r="XR28" s="170"/>
      <c r="XS28" s="170"/>
      <c r="XT28" s="170"/>
      <c r="XU28" s="170"/>
      <c r="XV28" s="170"/>
      <c r="XW28" s="170"/>
      <c r="XX28" s="170"/>
      <c r="XY28" s="170"/>
      <c r="XZ28" s="170"/>
      <c r="YA28" s="170"/>
      <c r="YB28" s="170"/>
      <c r="YC28" s="170"/>
      <c r="YD28" s="170"/>
      <c r="YE28" s="170"/>
      <c r="YF28" s="170"/>
      <c r="YG28" s="170"/>
      <c r="YH28" s="170"/>
      <c r="YI28" s="170"/>
      <c r="YJ28" s="170"/>
      <c r="YK28" s="170"/>
      <c r="YL28" s="170"/>
      <c r="YM28" s="170"/>
      <c r="YN28" s="170"/>
      <c r="YO28" s="170"/>
      <c r="YP28" s="170"/>
      <c r="YQ28" s="170"/>
      <c r="YR28" s="170"/>
      <c r="YS28" s="170"/>
      <c r="YT28" s="170"/>
      <c r="YU28" s="170"/>
      <c r="YV28" s="170"/>
      <c r="YW28" s="170"/>
      <c r="YX28" s="170"/>
      <c r="YY28" s="170"/>
      <c r="YZ28" s="170"/>
      <c r="ZA28" s="170"/>
      <c r="ZB28" s="170"/>
      <c r="ZC28" s="170"/>
    </row>
    <row r="29" spans="1:679" ht="35.25" customHeight="1">
      <c r="A29" s="14"/>
      <c r="B29" s="215">
        <v>2</v>
      </c>
      <c r="C29" s="216" t="s">
        <v>193</v>
      </c>
      <c r="D29" s="127" t="s">
        <v>23</v>
      </c>
      <c r="E29" s="127">
        <v>30</v>
      </c>
      <c r="F29" s="127"/>
      <c r="G29" s="127">
        <v>30</v>
      </c>
      <c r="H29" s="127"/>
      <c r="I29" s="127"/>
      <c r="J29" s="127">
        <v>4</v>
      </c>
      <c r="K29" s="12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29" s="127"/>
      <c r="M29" s="127"/>
      <c r="N29" s="127"/>
      <c r="O29" s="127"/>
      <c r="P29" s="127"/>
      <c r="Q29" s="127" t="s">
        <v>21</v>
      </c>
      <c r="R29" s="255" t="s">
        <v>264</v>
      </c>
      <c r="S29" s="255" t="s">
        <v>265</v>
      </c>
      <c r="T29" s="255" t="s">
        <v>89</v>
      </c>
      <c r="U29" s="214"/>
      <c r="V29" s="49"/>
      <c r="W29" s="49"/>
      <c r="X29" s="49"/>
      <c r="Y29" s="49"/>
      <c r="Z29" s="49"/>
      <c r="AA29" s="49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  <c r="IW29" s="170"/>
      <c r="IX29" s="170"/>
      <c r="IY29" s="170"/>
      <c r="IZ29" s="170"/>
      <c r="JA29" s="170"/>
      <c r="JB29" s="170"/>
      <c r="JC29" s="170"/>
      <c r="JD29" s="170"/>
      <c r="JE29" s="170"/>
      <c r="JF29" s="170"/>
      <c r="JG29" s="170"/>
      <c r="JH29" s="170"/>
      <c r="JI29" s="170"/>
      <c r="JJ29" s="170"/>
      <c r="JK29" s="170"/>
      <c r="JL29" s="170"/>
      <c r="JM29" s="170"/>
      <c r="JN29" s="170"/>
      <c r="JO29" s="170"/>
      <c r="JP29" s="170"/>
      <c r="JQ29" s="170"/>
      <c r="JR29" s="170"/>
      <c r="JS29" s="170"/>
      <c r="JT29" s="170"/>
      <c r="JU29" s="170"/>
      <c r="JV29" s="170"/>
      <c r="JW29" s="170"/>
      <c r="JX29" s="170"/>
      <c r="JY29" s="170"/>
      <c r="JZ29" s="170"/>
      <c r="KA29" s="170"/>
      <c r="KB29" s="170"/>
      <c r="KC29" s="170"/>
      <c r="KD29" s="170"/>
      <c r="KE29" s="170"/>
      <c r="KF29" s="170"/>
      <c r="KG29" s="170"/>
      <c r="KH29" s="170"/>
      <c r="KI29" s="170"/>
      <c r="KJ29" s="170"/>
      <c r="KK29" s="170"/>
      <c r="KL29" s="170"/>
      <c r="KM29" s="170"/>
      <c r="KN29" s="170"/>
      <c r="KO29" s="170"/>
      <c r="KP29" s="170"/>
      <c r="KQ29" s="170"/>
      <c r="KR29" s="170"/>
      <c r="KS29" s="170"/>
      <c r="KT29" s="170"/>
      <c r="KU29" s="170"/>
      <c r="KV29" s="170"/>
      <c r="KW29" s="170"/>
      <c r="KX29" s="170"/>
      <c r="KY29" s="170"/>
      <c r="KZ29" s="170"/>
      <c r="LA29" s="170"/>
      <c r="LB29" s="170"/>
      <c r="LC29" s="170"/>
      <c r="LD29" s="170"/>
      <c r="LE29" s="170"/>
      <c r="LF29" s="170"/>
      <c r="LG29" s="170"/>
      <c r="LH29" s="170"/>
      <c r="LI29" s="170"/>
      <c r="LJ29" s="170"/>
      <c r="LK29" s="170"/>
      <c r="LL29" s="170"/>
      <c r="LM29" s="170"/>
      <c r="LN29" s="170"/>
      <c r="LO29" s="170"/>
      <c r="LP29" s="170"/>
      <c r="LQ29" s="170"/>
      <c r="LR29" s="170"/>
      <c r="LS29" s="170"/>
      <c r="LT29" s="170"/>
      <c r="LU29" s="170"/>
      <c r="LV29" s="170"/>
      <c r="LW29" s="170"/>
      <c r="LX29" s="170"/>
      <c r="LY29" s="170"/>
      <c r="LZ29" s="170"/>
      <c r="MA29" s="170"/>
      <c r="MB29" s="170"/>
      <c r="MC29" s="170"/>
      <c r="MD29" s="170"/>
      <c r="ME29" s="170"/>
      <c r="MF29" s="170"/>
      <c r="MG29" s="170"/>
      <c r="MH29" s="170"/>
      <c r="MI29" s="170"/>
      <c r="MJ29" s="170"/>
      <c r="MK29" s="170"/>
      <c r="ML29" s="170"/>
      <c r="MM29" s="170"/>
      <c r="MN29" s="170"/>
      <c r="MO29" s="170"/>
      <c r="MP29" s="170"/>
      <c r="MQ29" s="170"/>
      <c r="MR29" s="170"/>
      <c r="MS29" s="170"/>
      <c r="MT29" s="170"/>
      <c r="MU29" s="170"/>
      <c r="MV29" s="170"/>
      <c r="MW29" s="170"/>
      <c r="MX29" s="170"/>
      <c r="MY29" s="170"/>
      <c r="MZ29" s="170"/>
      <c r="NA29" s="170"/>
      <c r="NB29" s="170"/>
      <c r="NC29" s="170"/>
      <c r="ND29" s="170"/>
      <c r="NE29" s="170"/>
      <c r="NF29" s="170"/>
      <c r="NG29" s="170"/>
      <c r="NH29" s="170"/>
      <c r="NI29" s="170"/>
      <c r="NJ29" s="170"/>
      <c r="NK29" s="170"/>
      <c r="NL29" s="170"/>
      <c r="NM29" s="170"/>
      <c r="NN29" s="170"/>
      <c r="NO29" s="170"/>
      <c r="NP29" s="170"/>
      <c r="NQ29" s="170"/>
      <c r="NR29" s="170"/>
      <c r="NS29" s="170"/>
      <c r="NT29" s="170"/>
      <c r="NU29" s="170"/>
      <c r="NV29" s="170"/>
      <c r="NW29" s="170"/>
      <c r="NX29" s="170"/>
      <c r="NY29" s="170"/>
      <c r="NZ29" s="170"/>
      <c r="OA29" s="170"/>
      <c r="OB29" s="170"/>
      <c r="OC29" s="170"/>
      <c r="OD29" s="170"/>
      <c r="OE29" s="170"/>
      <c r="OF29" s="170"/>
      <c r="OG29" s="170"/>
      <c r="OH29" s="170"/>
      <c r="OI29" s="170"/>
      <c r="OJ29" s="170"/>
      <c r="OK29" s="170"/>
      <c r="OL29" s="170"/>
      <c r="OM29" s="170"/>
      <c r="ON29" s="170"/>
      <c r="OO29" s="170"/>
      <c r="OP29" s="170"/>
      <c r="OQ29" s="170"/>
      <c r="OR29" s="170"/>
      <c r="OS29" s="170"/>
      <c r="OT29" s="170"/>
      <c r="OU29" s="170"/>
      <c r="OV29" s="170"/>
      <c r="OW29" s="170"/>
      <c r="OX29" s="170"/>
      <c r="OY29" s="170"/>
      <c r="OZ29" s="170"/>
      <c r="PA29" s="170"/>
      <c r="PB29" s="170"/>
      <c r="PC29" s="170"/>
      <c r="PD29" s="170"/>
      <c r="PE29" s="170"/>
      <c r="PF29" s="170"/>
      <c r="PG29" s="170"/>
      <c r="PH29" s="170"/>
      <c r="PI29" s="170"/>
      <c r="PJ29" s="170"/>
      <c r="PK29" s="170"/>
      <c r="PL29" s="170"/>
      <c r="PM29" s="170"/>
      <c r="PN29" s="170"/>
      <c r="PO29" s="170"/>
      <c r="PP29" s="170"/>
      <c r="PQ29" s="170"/>
      <c r="PR29" s="170"/>
      <c r="PS29" s="170"/>
      <c r="PT29" s="170"/>
      <c r="PU29" s="170"/>
      <c r="PV29" s="170"/>
      <c r="PW29" s="170"/>
      <c r="PX29" s="170"/>
      <c r="PY29" s="170"/>
      <c r="PZ29" s="170"/>
      <c r="QA29" s="170"/>
      <c r="QB29" s="170"/>
      <c r="QC29" s="170"/>
      <c r="QD29" s="170"/>
      <c r="QE29" s="170"/>
      <c r="QF29" s="170"/>
      <c r="QG29" s="170"/>
      <c r="QH29" s="170"/>
      <c r="QI29" s="170"/>
      <c r="QJ29" s="170"/>
      <c r="QK29" s="170"/>
      <c r="QL29" s="170"/>
      <c r="QM29" s="170"/>
      <c r="QN29" s="170"/>
      <c r="QO29" s="170"/>
      <c r="QP29" s="170"/>
      <c r="QQ29" s="170"/>
      <c r="QR29" s="170"/>
      <c r="QS29" s="170"/>
      <c r="QT29" s="170"/>
      <c r="QU29" s="170"/>
      <c r="QV29" s="170"/>
      <c r="QW29" s="170"/>
      <c r="QX29" s="170"/>
      <c r="QY29" s="170"/>
      <c r="QZ29" s="170"/>
      <c r="RA29" s="170"/>
      <c r="RB29" s="170"/>
      <c r="RC29" s="170"/>
      <c r="RD29" s="170"/>
      <c r="RE29" s="170"/>
      <c r="RF29" s="170"/>
      <c r="RG29" s="170"/>
      <c r="RH29" s="170"/>
      <c r="RI29" s="170"/>
      <c r="RJ29" s="170"/>
      <c r="RK29" s="170"/>
      <c r="RL29" s="170"/>
      <c r="RM29" s="170"/>
      <c r="RN29" s="170"/>
      <c r="RO29" s="170"/>
      <c r="RP29" s="170"/>
      <c r="RQ29" s="170"/>
      <c r="RR29" s="170"/>
      <c r="RS29" s="170"/>
      <c r="RT29" s="170"/>
      <c r="RU29" s="170"/>
      <c r="RV29" s="170"/>
      <c r="RW29" s="170"/>
      <c r="RX29" s="170"/>
      <c r="RY29" s="170"/>
      <c r="RZ29" s="170"/>
      <c r="SA29" s="170"/>
      <c r="SB29" s="170"/>
      <c r="SC29" s="170"/>
      <c r="SD29" s="170"/>
      <c r="SE29" s="170"/>
      <c r="SF29" s="170"/>
      <c r="SG29" s="170"/>
      <c r="SH29" s="170"/>
      <c r="SI29" s="170"/>
      <c r="SJ29" s="170"/>
      <c r="SK29" s="170"/>
      <c r="SL29" s="170"/>
      <c r="SM29" s="170"/>
      <c r="SN29" s="170"/>
      <c r="SO29" s="170"/>
      <c r="SP29" s="170"/>
      <c r="SQ29" s="170"/>
      <c r="SR29" s="170"/>
      <c r="SS29" s="170"/>
      <c r="ST29" s="170"/>
      <c r="SU29" s="170"/>
      <c r="SV29" s="170"/>
      <c r="SW29" s="170"/>
      <c r="SX29" s="170"/>
      <c r="SY29" s="170"/>
      <c r="SZ29" s="170"/>
      <c r="TA29" s="170"/>
      <c r="TB29" s="170"/>
      <c r="TC29" s="170"/>
      <c r="TD29" s="170"/>
      <c r="TE29" s="170"/>
      <c r="TF29" s="170"/>
      <c r="TG29" s="170"/>
      <c r="TH29" s="170"/>
      <c r="TI29" s="170"/>
      <c r="TJ29" s="170"/>
      <c r="TK29" s="170"/>
      <c r="TL29" s="170"/>
      <c r="TM29" s="170"/>
      <c r="TN29" s="170"/>
      <c r="TO29" s="170"/>
      <c r="TP29" s="170"/>
      <c r="TQ29" s="170"/>
      <c r="TR29" s="170"/>
      <c r="TS29" s="170"/>
      <c r="TT29" s="170"/>
      <c r="TU29" s="170"/>
      <c r="TV29" s="170"/>
      <c r="TW29" s="170"/>
      <c r="TX29" s="170"/>
      <c r="TY29" s="170"/>
      <c r="TZ29" s="170"/>
      <c r="UA29" s="170"/>
      <c r="UB29" s="170"/>
      <c r="UC29" s="170"/>
      <c r="UD29" s="170"/>
      <c r="UE29" s="170"/>
      <c r="UF29" s="170"/>
      <c r="UG29" s="170"/>
      <c r="UH29" s="170"/>
      <c r="UI29" s="170"/>
      <c r="UJ29" s="170"/>
      <c r="UK29" s="170"/>
      <c r="UL29" s="170"/>
      <c r="UM29" s="170"/>
      <c r="UN29" s="170"/>
      <c r="UO29" s="170"/>
      <c r="UP29" s="170"/>
      <c r="UQ29" s="170"/>
      <c r="UR29" s="170"/>
      <c r="US29" s="170"/>
      <c r="UT29" s="170"/>
      <c r="UU29" s="170"/>
      <c r="UV29" s="170"/>
      <c r="UW29" s="170"/>
      <c r="UX29" s="170"/>
      <c r="UY29" s="170"/>
      <c r="UZ29" s="170"/>
      <c r="VA29" s="170"/>
      <c r="VB29" s="170"/>
      <c r="VC29" s="170"/>
      <c r="VD29" s="170"/>
      <c r="VE29" s="170"/>
      <c r="VF29" s="170"/>
      <c r="VG29" s="170"/>
      <c r="VH29" s="170"/>
      <c r="VI29" s="170"/>
      <c r="VJ29" s="170"/>
      <c r="VK29" s="170"/>
      <c r="VL29" s="170"/>
      <c r="VM29" s="170"/>
      <c r="VN29" s="170"/>
      <c r="VO29" s="170"/>
      <c r="VP29" s="170"/>
      <c r="VQ29" s="170"/>
      <c r="VR29" s="170"/>
      <c r="VS29" s="170"/>
      <c r="VT29" s="170"/>
      <c r="VU29" s="170"/>
      <c r="VV29" s="170"/>
      <c r="VW29" s="170"/>
      <c r="VX29" s="170"/>
      <c r="VY29" s="170"/>
      <c r="VZ29" s="170"/>
      <c r="WA29" s="170"/>
      <c r="WB29" s="170"/>
      <c r="WC29" s="170"/>
      <c r="WD29" s="170"/>
      <c r="WE29" s="170"/>
      <c r="WF29" s="170"/>
      <c r="WG29" s="170"/>
      <c r="WH29" s="170"/>
      <c r="WI29" s="170"/>
      <c r="WJ29" s="170"/>
      <c r="WK29" s="170"/>
      <c r="WL29" s="170"/>
      <c r="WM29" s="170"/>
      <c r="WN29" s="170"/>
      <c r="WO29" s="170"/>
      <c r="WP29" s="170"/>
      <c r="WQ29" s="170"/>
      <c r="WR29" s="170"/>
      <c r="WS29" s="170"/>
      <c r="WT29" s="170"/>
      <c r="WU29" s="170"/>
      <c r="WV29" s="170"/>
      <c r="WW29" s="170"/>
      <c r="WX29" s="170"/>
      <c r="WY29" s="170"/>
      <c r="WZ29" s="170"/>
      <c r="XA29" s="170"/>
      <c r="XB29" s="170"/>
      <c r="XC29" s="170"/>
      <c r="XD29" s="170"/>
      <c r="XE29" s="170"/>
      <c r="XF29" s="170"/>
      <c r="XG29" s="170"/>
      <c r="XH29" s="170"/>
      <c r="XI29" s="170"/>
      <c r="XJ29" s="170"/>
      <c r="XK29" s="170"/>
      <c r="XL29" s="170"/>
      <c r="XM29" s="170"/>
      <c r="XN29" s="170"/>
      <c r="XO29" s="170"/>
      <c r="XP29" s="170"/>
      <c r="XQ29" s="170"/>
      <c r="XR29" s="170"/>
      <c r="XS29" s="170"/>
      <c r="XT29" s="170"/>
      <c r="XU29" s="170"/>
      <c r="XV29" s="170"/>
      <c r="XW29" s="170"/>
      <c r="XX29" s="170"/>
      <c r="XY29" s="170"/>
      <c r="XZ29" s="170"/>
      <c r="YA29" s="170"/>
      <c r="YB29" s="170"/>
      <c r="YC29" s="170"/>
      <c r="YD29" s="170"/>
      <c r="YE29" s="170"/>
      <c r="YF29" s="170"/>
      <c r="YG29" s="170"/>
      <c r="YH29" s="170"/>
      <c r="YI29" s="170"/>
      <c r="YJ29" s="170"/>
      <c r="YK29" s="170"/>
      <c r="YL29" s="170"/>
      <c r="YM29" s="170"/>
      <c r="YN29" s="170"/>
      <c r="YO29" s="170"/>
      <c r="YP29" s="170"/>
      <c r="YQ29" s="170"/>
      <c r="YR29" s="170"/>
      <c r="YS29" s="170"/>
      <c r="YT29" s="170"/>
      <c r="YU29" s="170"/>
      <c r="YV29" s="170"/>
      <c r="YW29" s="170"/>
      <c r="YX29" s="170"/>
      <c r="YY29" s="170"/>
      <c r="YZ29" s="170"/>
      <c r="ZA29" s="170"/>
      <c r="ZB29" s="170"/>
      <c r="ZC29" s="170"/>
    </row>
    <row r="30" spans="1:679" ht="35.25" customHeight="1">
      <c r="A30" s="20" t="s">
        <v>22</v>
      </c>
      <c r="B30" s="206">
        <v>3</v>
      </c>
      <c r="C30" s="206" t="s">
        <v>194</v>
      </c>
      <c r="D30" s="207" t="s">
        <v>23</v>
      </c>
      <c r="E30" s="207">
        <v>15</v>
      </c>
      <c r="F30" s="207"/>
      <c r="G30" s="207">
        <v>30</v>
      </c>
      <c r="H30" s="207"/>
      <c r="I30" s="207"/>
      <c r="J30" s="207">
        <v>3</v>
      </c>
      <c r="K30" s="207"/>
      <c r="L30" s="207"/>
      <c r="M30" s="207"/>
      <c r="N30" s="207"/>
      <c r="O30" s="207"/>
      <c r="P30" s="207" t="s">
        <v>20</v>
      </c>
      <c r="Q30" s="207" t="s">
        <v>21</v>
      </c>
      <c r="R30" s="207" t="s">
        <v>231</v>
      </c>
      <c r="S30" s="207" t="s">
        <v>255</v>
      </c>
      <c r="T30" s="207" t="s">
        <v>89</v>
      </c>
      <c r="U30" s="49"/>
      <c r="V30" s="49"/>
      <c r="W30" s="49"/>
      <c r="X30" s="49"/>
      <c r="Y30" s="49"/>
      <c r="Z30" s="49"/>
      <c r="AA30" s="49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  <c r="IW30" s="170"/>
      <c r="IX30" s="170"/>
      <c r="IY30" s="170"/>
      <c r="IZ30" s="170"/>
      <c r="JA30" s="170"/>
      <c r="JB30" s="170"/>
      <c r="JC30" s="170"/>
      <c r="JD30" s="170"/>
      <c r="JE30" s="170"/>
      <c r="JF30" s="170"/>
      <c r="JG30" s="170"/>
      <c r="JH30" s="170"/>
      <c r="JI30" s="170"/>
      <c r="JJ30" s="170"/>
      <c r="JK30" s="170"/>
      <c r="JL30" s="170"/>
      <c r="JM30" s="170"/>
      <c r="JN30" s="170"/>
      <c r="JO30" s="170"/>
      <c r="JP30" s="170"/>
      <c r="JQ30" s="170"/>
      <c r="JR30" s="170"/>
      <c r="JS30" s="170"/>
      <c r="JT30" s="170"/>
      <c r="JU30" s="170"/>
      <c r="JV30" s="170"/>
      <c r="JW30" s="170"/>
      <c r="JX30" s="170"/>
      <c r="JY30" s="170"/>
      <c r="JZ30" s="170"/>
      <c r="KA30" s="170"/>
      <c r="KB30" s="170"/>
      <c r="KC30" s="170"/>
      <c r="KD30" s="170"/>
      <c r="KE30" s="170"/>
      <c r="KF30" s="170"/>
      <c r="KG30" s="170"/>
      <c r="KH30" s="170"/>
      <c r="KI30" s="170"/>
      <c r="KJ30" s="170"/>
      <c r="KK30" s="170"/>
      <c r="KL30" s="170"/>
      <c r="KM30" s="170"/>
      <c r="KN30" s="170"/>
      <c r="KO30" s="170"/>
      <c r="KP30" s="170"/>
      <c r="KQ30" s="170"/>
      <c r="KR30" s="170"/>
      <c r="KS30" s="170"/>
      <c r="KT30" s="170"/>
      <c r="KU30" s="170"/>
      <c r="KV30" s="170"/>
      <c r="KW30" s="170"/>
      <c r="KX30" s="170"/>
      <c r="KY30" s="170"/>
      <c r="KZ30" s="170"/>
      <c r="LA30" s="170"/>
      <c r="LB30" s="170"/>
      <c r="LC30" s="170"/>
      <c r="LD30" s="170"/>
      <c r="LE30" s="170"/>
      <c r="LF30" s="170"/>
      <c r="LG30" s="170"/>
      <c r="LH30" s="170"/>
      <c r="LI30" s="170"/>
      <c r="LJ30" s="170"/>
      <c r="LK30" s="170"/>
      <c r="LL30" s="170"/>
      <c r="LM30" s="170"/>
      <c r="LN30" s="170"/>
      <c r="LO30" s="170"/>
      <c r="LP30" s="170"/>
      <c r="LQ30" s="170"/>
      <c r="LR30" s="170"/>
      <c r="LS30" s="170"/>
      <c r="LT30" s="170"/>
      <c r="LU30" s="170"/>
      <c r="LV30" s="170"/>
      <c r="LW30" s="170"/>
      <c r="LX30" s="170"/>
      <c r="LY30" s="170"/>
      <c r="LZ30" s="170"/>
      <c r="MA30" s="170"/>
      <c r="MB30" s="170"/>
      <c r="MC30" s="170"/>
      <c r="MD30" s="170"/>
      <c r="ME30" s="170"/>
      <c r="MF30" s="170"/>
      <c r="MG30" s="170"/>
      <c r="MH30" s="170"/>
      <c r="MI30" s="170"/>
      <c r="MJ30" s="170"/>
      <c r="MK30" s="170"/>
      <c r="ML30" s="170"/>
      <c r="MM30" s="170"/>
      <c r="MN30" s="170"/>
      <c r="MO30" s="170"/>
      <c r="MP30" s="170"/>
      <c r="MQ30" s="170"/>
      <c r="MR30" s="170"/>
      <c r="MS30" s="170"/>
      <c r="MT30" s="170"/>
      <c r="MU30" s="170"/>
      <c r="MV30" s="170"/>
      <c r="MW30" s="170"/>
      <c r="MX30" s="170"/>
      <c r="MY30" s="170"/>
      <c r="MZ30" s="170"/>
      <c r="NA30" s="170"/>
      <c r="NB30" s="170"/>
      <c r="NC30" s="170"/>
      <c r="ND30" s="170"/>
      <c r="NE30" s="170"/>
      <c r="NF30" s="170"/>
      <c r="NG30" s="170"/>
      <c r="NH30" s="170"/>
      <c r="NI30" s="170"/>
      <c r="NJ30" s="170"/>
      <c r="NK30" s="170"/>
      <c r="NL30" s="170"/>
      <c r="NM30" s="170"/>
      <c r="NN30" s="170"/>
      <c r="NO30" s="170"/>
      <c r="NP30" s="170"/>
      <c r="NQ30" s="170"/>
      <c r="NR30" s="170"/>
      <c r="NS30" s="170"/>
      <c r="NT30" s="170"/>
      <c r="NU30" s="170"/>
      <c r="NV30" s="170"/>
      <c r="NW30" s="170"/>
      <c r="NX30" s="170"/>
      <c r="NY30" s="170"/>
      <c r="NZ30" s="170"/>
      <c r="OA30" s="170"/>
      <c r="OB30" s="170"/>
      <c r="OC30" s="170"/>
      <c r="OD30" s="170"/>
      <c r="OE30" s="170"/>
      <c r="OF30" s="170"/>
      <c r="OG30" s="170"/>
      <c r="OH30" s="170"/>
      <c r="OI30" s="170"/>
      <c r="OJ30" s="170"/>
      <c r="OK30" s="170"/>
      <c r="OL30" s="170"/>
      <c r="OM30" s="170"/>
      <c r="ON30" s="170"/>
      <c r="OO30" s="170"/>
      <c r="OP30" s="170"/>
      <c r="OQ30" s="170"/>
      <c r="OR30" s="170"/>
      <c r="OS30" s="170"/>
      <c r="OT30" s="170"/>
      <c r="OU30" s="170"/>
      <c r="OV30" s="170"/>
      <c r="OW30" s="170"/>
      <c r="OX30" s="170"/>
      <c r="OY30" s="170"/>
      <c r="OZ30" s="170"/>
      <c r="PA30" s="170"/>
      <c r="PB30" s="170"/>
      <c r="PC30" s="170"/>
      <c r="PD30" s="170"/>
      <c r="PE30" s="170"/>
      <c r="PF30" s="170"/>
      <c r="PG30" s="170"/>
      <c r="PH30" s="170"/>
      <c r="PI30" s="170"/>
      <c r="PJ30" s="170"/>
      <c r="PK30" s="170"/>
      <c r="PL30" s="170"/>
      <c r="PM30" s="170"/>
      <c r="PN30" s="170"/>
      <c r="PO30" s="170"/>
      <c r="PP30" s="170"/>
      <c r="PQ30" s="170"/>
      <c r="PR30" s="170"/>
      <c r="PS30" s="170"/>
      <c r="PT30" s="170"/>
      <c r="PU30" s="170"/>
      <c r="PV30" s="170"/>
      <c r="PW30" s="170"/>
      <c r="PX30" s="170"/>
      <c r="PY30" s="170"/>
      <c r="PZ30" s="170"/>
      <c r="QA30" s="170"/>
      <c r="QB30" s="170"/>
      <c r="QC30" s="170"/>
      <c r="QD30" s="170"/>
      <c r="QE30" s="170"/>
      <c r="QF30" s="170"/>
      <c r="QG30" s="170"/>
      <c r="QH30" s="170"/>
      <c r="QI30" s="170"/>
      <c r="QJ30" s="170"/>
      <c r="QK30" s="170"/>
      <c r="QL30" s="170"/>
      <c r="QM30" s="170"/>
      <c r="QN30" s="170"/>
      <c r="QO30" s="170"/>
      <c r="QP30" s="170"/>
      <c r="QQ30" s="170"/>
      <c r="QR30" s="170"/>
      <c r="QS30" s="170"/>
      <c r="QT30" s="170"/>
      <c r="QU30" s="170"/>
      <c r="QV30" s="170"/>
      <c r="QW30" s="170"/>
      <c r="QX30" s="170"/>
      <c r="QY30" s="170"/>
      <c r="QZ30" s="170"/>
      <c r="RA30" s="170"/>
      <c r="RB30" s="170"/>
      <c r="RC30" s="170"/>
      <c r="RD30" s="170"/>
      <c r="RE30" s="170"/>
      <c r="RF30" s="170"/>
      <c r="RG30" s="170"/>
      <c r="RH30" s="170"/>
      <c r="RI30" s="170"/>
      <c r="RJ30" s="170"/>
      <c r="RK30" s="170"/>
      <c r="RL30" s="170"/>
      <c r="RM30" s="170"/>
      <c r="RN30" s="170"/>
      <c r="RO30" s="170"/>
      <c r="RP30" s="170"/>
      <c r="RQ30" s="170"/>
      <c r="RR30" s="170"/>
      <c r="RS30" s="170"/>
      <c r="RT30" s="170"/>
      <c r="RU30" s="170"/>
      <c r="RV30" s="170"/>
      <c r="RW30" s="170"/>
      <c r="RX30" s="170"/>
      <c r="RY30" s="170"/>
      <c r="RZ30" s="170"/>
      <c r="SA30" s="170"/>
      <c r="SB30" s="170"/>
      <c r="SC30" s="170"/>
      <c r="SD30" s="170"/>
      <c r="SE30" s="170"/>
      <c r="SF30" s="170"/>
      <c r="SG30" s="170"/>
      <c r="SH30" s="170"/>
      <c r="SI30" s="170"/>
      <c r="SJ30" s="170"/>
      <c r="SK30" s="170"/>
      <c r="SL30" s="170"/>
      <c r="SM30" s="170"/>
      <c r="SN30" s="170"/>
      <c r="SO30" s="170"/>
      <c r="SP30" s="170"/>
      <c r="SQ30" s="170"/>
      <c r="SR30" s="170"/>
      <c r="SS30" s="170"/>
      <c r="ST30" s="170"/>
      <c r="SU30" s="170"/>
      <c r="SV30" s="170"/>
      <c r="SW30" s="170"/>
      <c r="SX30" s="170"/>
      <c r="SY30" s="170"/>
      <c r="SZ30" s="170"/>
      <c r="TA30" s="170"/>
      <c r="TB30" s="170"/>
      <c r="TC30" s="170"/>
      <c r="TD30" s="170"/>
      <c r="TE30" s="170"/>
      <c r="TF30" s="170"/>
      <c r="TG30" s="170"/>
      <c r="TH30" s="170"/>
      <c r="TI30" s="170"/>
      <c r="TJ30" s="170"/>
      <c r="TK30" s="170"/>
      <c r="TL30" s="170"/>
      <c r="TM30" s="170"/>
      <c r="TN30" s="170"/>
      <c r="TO30" s="170"/>
      <c r="TP30" s="170"/>
      <c r="TQ30" s="170"/>
      <c r="TR30" s="170"/>
      <c r="TS30" s="170"/>
      <c r="TT30" s="170"/>
      <c r="TU30" s="170"/>
      <c r="TV30" s="170"/>
      <c r="TW30" s="170"/>
      <c r="TX30" s="170"/>
      <c r="TY30" s="170"/>
      <c r="TZ30" s="170"/>
      <c r="UA30" s="170"/>
      <c r="UB30" s="170"/>
      <c r="UC30" s="170"/>
      <c r="UD30" s="170"/>
      <c r="UE30" s="170"/>
      <c r="UF30" s="170"/>
      <c r="UG30" s="170"/>
      <c r="UH30" s="170"/>
      <c r="UI30" s="170"/>
      <c r="UJ30" s="170"/>
      <c r="UK30" s="170"/>
      <c r="UL30" s="170"/>
      <c r="UM30" s="170"/>
      <c r="UN30" s="170"/>
      <c r="UO30" s="170"/>
      <c r="UP30" s="170"/>
      <c r="UQ30" s="170"/>
      <c r="UR30" s="170"/>
      <c r="US30" s="170"/>
      <c r="UT30" s="170"/>
      <c r="UU30" s="170"/>
      <c r="UV30" s="170"/>
      <c r="UW30" s="170"/>
      <c r="UX30" s="170"/>
      <c r="UY30" s="170"/>
      <c r="UZ30" s="170"/>
      <c r="VA30" s="170"/>
      <c r="VB30" s="170"/>
      <c r="VC30" s="170"/>
      <c r="VD30" s="170"/>
      <c r="VE30" s="170"/>
      <c r="VF30" s="170"/>
      <c r="VG30" s="170"/>
      <c r="VH30" s="170"/>
      <c r="VI30" s="170"/>
      <c r="VJ30" s="170"/>
      <c r="VK30" s="170"/>
      <c r="VL30" s="170"/>
      <c r="VM30" s="170"/>
      <c r="VN30" s="170"/>
      <c r="VO30" s="170"/>
      <c r="VP30" s="170"/>
      <c r="VQ30" s="170"/>
      <c r="VR30" s="170"/>
      <c r="VS30" s="170"/>
      <c r="VT30" s="170"/>
      <c r="VU30" s="170"/>
      <c r="VV30" s="170"/>
      <c r="VW30" s="170"/>
      <c r="VX30" s="170"/>
      <c r="VY30" s="170"/>
      <c r="VZ30" s="170"/>
      <c r="WA30" s="170"/>
      <c r="WB30" s="170"/>
      <c r="WC30" s="170"/>
      <c r="WD30" s="170"/>
      <c r="WE30" s="170"/>
      <c r="WF30" s="170"/>
      <c r="WG30" s="170"/>
      <c r="WH30" s="170"/>
      <c r="WI30" s="170"/>
      <c r="WJ30" s="170"/>
      <c r="WK30" s="170"/>
      <c r="WL30" s="170"/>
      <c r="WM30" s="170"/>
      <c r="WN30" s="170"/>
      <c r="WO30" s="170"/>
      <c r="WP30" s="170"/>
      <c r="WQ30" s="170"/>
      <c r="WR30" s="170"/>
      <c r="WS30" s="170"/>
      <c r="WT30" s="170"/>
      <c r="WU30" s="170"/>
      <c r="WV30" s="170"/>
      <c r="WW30" s="170"/>
      <c r="WX30" s="170"/>
      <c r="WY30" s="170"/>
      <c r="WZ30" s="170"/>
      <c r="XA30" s="170"/>
      <c r="XB30" s="170"/>
      <c r="XC30" s="170"/>
      <c r="XD30" s="170"/>
      <c r="XE30" s="170"/>
      <c r="XF30" s="170"/>
      <c r="XG30" s="170"/>
      <c r="XH30" s="170"/>
      <c r="XI30" s="170"/>
      <c r="XJ30" s="170"/>
      <c r="XK30" s="170"/>
      <c r="XL30" s="170"/>
      <c r="XM30" s="170"/>
      <c r="XN30" s="170"/>
      <c r="XO30" s="170"/>
      <c r="XP30" s="170"/>
      <c r="XQ30" s="170"/>
      <c r="XR30" s="170"/>
      <c r="XS30" s="170"/>
      <c r="XT30" s="170"/>
      <c r="XU30" s="170"/>
      <c r="XV30" s="170"/>
      <c r="XW30" s="170"/>
      <c r="XX30" s="170"/>
      <c r="XY30" s="170"/>
      <c r="XZ30" s="170"/>
      <c r="YA30" s="170"/>
      <c r="YB30" s="170"/>
      <c r="YC30" s="170"/>
      <c r="YD30" s="170"/>
      <c r="YE30" s="170"/>
      <c r="YF30" s="170"/>
      <c r="YG30" s="170"/>
      <c r="YH30" s="170"/>
      <c r="YI30" s="170"/>
      <c r="YJ30" s="170"/>
      <c r="YK30" s="170"/>
      <c r="YL30" s="170"/>
      <c r="YM30" s="170"/>
      <c r="YN30" s="170"/>
      <c r="YO30" s="170"/>
      <c r="YP30" s="170"/>
      <c r="YQ30" s="170"/>
      <c r="YR30" s="170"/>
      <c r="YS30" s="170"/>
      <c r="YT30" s="170"/>
      <c r="YU30" s="170"/>
      <c r="YV30" s="170"/>
      <c r="YW30" s="170"/>
      <c r="YX30" s="170"/>
      <c r="YY30" s="170"/>
      <c r="YZ30" s="170"/>
      <c r="ZA30" s="170"/>
      <c r="ZB30" s="170"/>
      <c r="ZC30" s="170"/>
    </row>
    <row r="31" spans="1:679" s="42" customFormat="1" ht="52.5" customHeight="1">
      <c r="A31" s="41" t="b">
        <f>IF(ISBLANK(B30),"",IF(ISNA(MATCH(B30,"#REF!,0)),""?"",""+""))")),TRUE))</f>
        <v>0</v>
      </c>
      <c r="B31" s="215">
        <v>4</v>
      </c>
      <c r="C31" s="217" t="s">
        <v>195</v>
      </c>
      <c r="D31" s="208"/>
      <c r="E31" s="208">
        <v>15</v>
      </c>
      <c r="F31" s="208"/>
      <c r="G31" s="208">
        <v>30</v>
      </c>
      <c r="H31" s="208"/>
      <c r="I31" s="208"/>
      <c r="J31" s="208">
        <v>3</v>
      </c>
      <c r="K31" s="209"/>
      <c r="L31" s="208" t="s">
        <v>25</v>
      </c>
      <c r="M31" s="208"/>
      <c r="N31" s="208"/>
      <c r="O31" s="208"/>
      <c r="P31" s="208"/>
      <c r="Q31" s="127" t="s">
        <v>21</v>
      </c>
      <c r="R31" s="208" t="s">
        <v>243</v>
      </c>
      <c r="S31" s="208" t="s">
        <v>250</v>
      </c>
      <c r="T31" s="255" t="s">
        <v>89</v>
      </c>
      <c r="U31" s="214"/>
      <c r="V31" s="49"/>
      <c r="W31" s="49"/>
      <c r="X31" s="49"/>
      <c r="Y31" s="49"/>
      <c r="Z31" s="49"/>
      <c r="AA31" s="49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70"/>
      <c r="AY31" s="170"/>
      <c r="AZ31" s="170"/>
      <c r="BA31" s="170"/>
      <c r="BB31" s="170"/>
      <c r="BC31" s="170"/>
      <c r="BD31" s="170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  <c r="IW31" s="171"/>
      <c r="IX31" s="171"/>
      <c r="IY31" s="171"/>
      <c r="IZ31" s="171"/>
      <c r="JA31" s="171"/>
      <c r="JB31" s="171"/>
      <c r="JC31" s="171"/>
      <c r="JD31" s="171"/>
      <c r="JE31" s="171"/>
      <c r="JF31" s="171"/>
      <c r="JG31" s="171"/>
      <c r="JH31" s="171"/>
      <c r="JI31" s="171"/>
      <c r="JJ31" s="171"/>
      <c r="JK31" s="171"/>
      <c r="JL31" s="171"/>
      <c r="JM31" s="171"/>
      <c r="JN31" s="171"/>
      <c r="JO31" s="171"/>
      <c r="JP31" s="171"/>
      <c r="JQ31" s="171"/>
      <c r="JR31" s="171"/>
      <c r="JS31" s="171"/>
      <c r="JT31" s="171"/>
      <c r="JU31" s="171"/>
      <c r="JV31" s="171"/>
      <c r="JW31" s="171"/>
      <c r="JX31" s="171"/>
      <c r="JY31" s="171"/>
      <c r="JZ31" s="171"/>
      <c r="KA31" s="171"/>
      <c r="KB31" s="171"/>
      <c r="KC31" s="171"/>
      <c r="KD31" s="171"/>
      <c r="KE31" s="171"/>
      <c r="KF31" s="171"/>
      <c r="KG31" s="171"/>
      <c r="KH31" s="171"/>
      <c r="KI31" s="171"/>
      <c r="KJ31" s="171"/>
      <c r="KK31" s="171"/>
      <c r="KL31" s="171"/>
      <c r="KM31" s="171"/>
      <c r="KN31" s="171"/>
      <c r="KO31" s="171"/>
      <c r="KP31" s="171"/>
      <c r="KQ31" s="171"/>
      <c r="KR31" s="171"/>
      <c r="KS31" s="171"/>
      <c r="KT31" s="171"/>
      <c r="KU31" s="171"/>
      <c r="KV31" s="171"/>
      <c r="KW31" s="171"/>
      <c r="KX31" s="171"/>
      <c r="KY31" s="171"/>
      <c r="KZ31" s="171"/>
      <c r="LA31" s="171"/>
      <c r="LB31" s="171"/>
      <c r="LC31" s="171"/>
      <c r="LD31" s="171"/>
      <c r="LE31" s="171"/>
      <c r="LF31" s="171"/>
      <c r="LG31" s="171"/>
      <c r="LH31" s="171"/>
      <c r="LI31" s="171"/>
      <c r="LJ31" s="171"/>
      <c r="LK31" s="171"/>
      <c r="LL31" s="171"/>
      <c r="LM31" s="171"/>
      <c r="LN31" s="171"/>
      <c r="LO31" s="171"/>
      <c r="LP31" s="171"/>
      <c r="LQ31" s="171"/>
      <c r="LR31" s="171"/>
      <c r="LS31" s="171"/>
      <c r="LT31" s="171"/>
      <c r="LU31" s="171"/>
      <c r="LV31" s="171"/>
      <c r="LW31" s="171"/>
      <c r="LX31" s="171"/>
      <c r="LY31" s="171"/>
      <c r="LZ31" s="171"/>
      <c r="MA31" s="171"/>
      <c r="MB31" s="171"/>
      <c r="MC31" s="171"/>
      <c r="MD31" s="171"/>
      <c r="ME31" s="171"/>
      <c r="MF31" s="171"/>
      <c r="MG31" s="171"/>
      <c r="MH31" s="171"/>
      <c r="MI31" s="171"/>
      <c r="MJ31" s="171"/>
      <c r="MK31" s="171"/>
      <c r="ML31" s="171"/>
      <c r="MM31" s="171"/>
      <c r="MN31" s="171"/>
      <c r="MO31" s="171"/>
      <c r="MP31" s="171"/>
      <c r="MQ31" s="171"/>
      <c r="MR31" s="171"/>
      <c r="MS31" s="171"/>
      <c r="MT31" s="171"/>
      <c r="MU31" s="171"/>
      <c r="MV31" s="171"/>
      <c r="MW31" s="171"/>
      <c r="MX31" s="171"/>
      <c r="MY31" s="171"/>
      <c r="MZ31" s="171"/>
      <c r="NA31" s="171"/>
      <c r="NB31" s="171"/>
      <c r="NC31" s="171"/>
      <c r="ND31" s="171"/>
      <c r="NE31" s="171"/>
      <c r="NF31" s="171"/>
      <c r="NG31" s="171"/>
      <c r="NH31" s="171"/>
      <c r="NI31" s="171"/>
      <c r="NJ31" s="171"/>
      <c r="NK31" s="171"/>
      <c r="NL31" s="171"/>
      <c r="NM31" s="171"/>
      <c r="NN31" s="171"/>
      <c r="NO31" s="171"/>
      <c r="NP31" s="171"/>
      <c r="NQ31" s="171"/>
      <c r="NR31" s="171"/>
      <c r="NS31" s="171"/>
      <c r="NT31" s="171"/>
      <c r="NU31" s="171"/>
      <c r="NV31" s="171"/>
      <c r="NW31" s="171"/>
      <c r="NX31" s="171"/>
      <c r="NY31" s="171"/>
      <c r="NZ31" s="171"/>
      <c r="OA31" s="171"/>
      <c r="OB31" s="171"/>
      <c r="OC31" s="171"/>
      <c r="OD31" s="171"/>
      <c r="OE31" s="171"/>
      <c r="OF31" s="171"/>
      <c r="OG31" s="171"/>
      <c r="OH31" s="171"/>
      <c r="OI31" s="171"/>
      <c r="OJ31" s="171"/>
      <c r="OK31" s="171"/>
      <c r="OL31" s="171"/>
      <c r="OM31" s="171"/>
      <c r="ON31" s="171"/>
      <c r="OO31" s="171"/>
      <c r="OP31" s="171"/>
      <c r="OQ31" s="171"/>
      <c r="OR31" s="171"/>
      <c r="OS31" s="171"/>
      <c r="OT31" s="171"/>
      <c r="OU31" s="171"/>
      <c r="OV31" s="171"/>
      <c r="OW31" s="171"/>
      <c r="OX31" s="171"/>
      <c r="OY31" s="171"/>
      <c r="OZ31" s="171"/>
      <c r="PA31" s="171"/>
      <c r="PB31" s="171"/>
      <c r="PC31" s="171"/>
      <c r="PD31" s="171"/>
      <c r="PE31" s="171"/>
      <c r="PF31" s="171"/>
      <c r="PG31" s="171"/>
      <c r="PH31" s="171"/>
      <c r="PI31" s="171"/>
      <c r="PJ31" s="171"/>
      <c r="PK31" s="171"/>
      <c r="PL31" s="171"/>
      <c r="PM31" s="171"/>
      <c r="PN31" s="171"/>
      <c r="PO31" s="171"/>
      <c r="PP31" s="171"/>
      <c r="PQ31" s="171"/>
      <c r="PR31" s="171"/>
      <c r="PS31" s="171"/>
      <c r="PT31" s="171"/>
      <c r="PU31" s="171"/>
      <c r="PV31" s="171"/>
      <c r="PW31" s="171"/>
      <c r="PX31" s="171"/>
      <c r="PY31" s="171"/>
      <c r="PZ31" s="171"/>
      <c r="QA31" s="171"/>
      <c r="QB31" s="171"/>
      <c r="QC31" s="171"/>
      <c r="QD31" s="171"/>
      <c r="QE31" s="171"/>
      <c r="QF31" s="171"/>
      <c r="QG31" s="171"/>
      <c r="QH31" s="171"/>
      <c r="QI31" s="171"/>
      <c r="QJ31" s="171"/>
      <c r="QK31" s="171"/>
      <c r="QL31" s="171"/>
      <c r="QM31" s="171"/>
      <c r="QN31" s="171"/>
      <c r="QO31" s="171"/>
      <c r="QP31" s="171"/>
      <c r="QQ31" s="171"/>
      <c r="QR31" s="171"/>
      <c r="QS31" s="171"/>
      <c r="QT31" s="171"/>
      <c r="QU31" s="171"/>
      <c r="QV31" s="171"/>
      <c r="QW31" s="171"/>
      <c r="QX31" s="171"/>
      <c r="QY31" s="171"/>
      <c r="QZ31" s="171"/>
      <c r="RA31" s="171"/>
      <c r="RB31" s="171"/>
      <c r="RC31" s="171"/>
      <c r="RD31" s="171"/>
      <c r="RE31" s="171"/>
      <c r="RF31" s="171"/>
      <c r="RG31" s="171"/>
      <c r="RH31" s="171"/>
      <c r="RI31" s="171"/>
      <c r="RJ31" s="171"/>
      <c r="RK31" s="171"/>
      <c r="RL31" s="171"/>
      <c r="RM31" s="171"/>
      <c r="RN31" s="171"/>
      <c r="RO31" s="171"/>
      <c r="RP31" s="171"/>
      <c r="RQ31" s="171"/>
      <c r="RR31" s="171"/>
      <c r="RS31" s="171"/>
      <c r="RT31" s="171"/>
      <c r="RU31" s="171"/>
      <c r="RV31" s="171"/>
      <c r="RW31" s="171"/>
      <c r="RX31" s="171"/>
      <c r="RY31" s="171"/>
      <c r="RZ31" s="171"/>
      <c r="SA31" s="171"/>
      <c r="SB31" s="171"/>
      <c r="SC31" s="171"/>
      <c r="SD31" s="171"/>
      <c r="SE31" s="171"/>
      <c r="SF31" s="171"/>
      <c r="SG31" s="171"/>
      <c r="SH31" s="171"/>
      <c r="SI31" s="171"/>
      <c r="SJ31" s="171"/>
      <c r="SK31" s="171"/>
      <c r="SL31" s="171"/>
      <c r="SM31" s="171"/>
      <c r="SN31" s="171"/>
      <c r="SO31" s="171"/>
      <c r="SP31" s="171"/>
      <c r="SQ31" s="171"/>
      <c r="SR31" s="171"/>
      <c r="SS31" s="171"/>
      <c r="ST31" s="171"/>
      <c r="SU31" s="171"/>
      <c r="SV31" s="171"/>
      <c r="SW31" s="171"/>
      <c r="SX31" s="171"/>
      <c r="SY31" s="171"/>
      <c r="SZ31" s="171"/>
      <c r="TA31" s="171"/>
      <c r="TB31" s="171"/>
      <c r="TC31" s="171"/>
      <c r="TD31" s="171"/>
      <c r="TE31" s="171"/>
      <c r="TF31" s="171"/>
      <c r="TG31" s="171"/>
      <c r="TH31" s="171"/>
      <c r="TI31" s="171"/>
      <c r="TJ31" s="171"/>
      <c r="TK31" s="171"/>
      <c r="TL31" s="171"/>
      <c r="TM31" s="171"/>
      <c r="TN31" s="171"/>
      <c r="TO31" s="171"/>
      <c r="TP31" s="171"/>
      <c r="TQ31" s="171"/>
      <c r="TR31" s="171"/>
      <c r="TS31" s="171"/>
      <c r="TT31" s="171"/>
      <c r="TU31" s="171"/>
      <c r="TV31" s="171"/>
      <c r="TW31" s="171"/>
      <c r="TX31" s="171"/>
      <c r="TY31" s="171"/>
      <c r="TZ31" s="171"/>
      <c r="UA31" s="171"/>
      <c r="UB31" s="171"/>
      <c r="UC31" s="171"/>
      <c r="UD31" s="171"/>
      <c r="UE31" s="171"/>
      <c r="UF31" s="171"/>
      <c r="UG31" s="171"/>
      <c r="UH31" s="171"/>
      <c r="UI31" s="171"/>
      <c r="UJ31" s="171"/>
      <c r="UK31" s="171"/>
      <c r="UL31" s="171"/>
      <c r="UM31" s="171"/>
      <c r="UN31" s="171"/>
      <c r="UO31" s="171"/>
      <c r="UP31" s="171"/>
      <c r="UQ31" s="171"/>
      <c r="UR31" s="171"/>
      <c r="US31" s="171"/>
      <c r="UT31" s="171"/>
      <c r="UU31" s="171"/>
      <c r="UV31" s="171"/>
      <c r="UW31" s="171"/>
      <c r="UX31" s="171"/>
      <c r="UY31" s="171"/>
      <c r="UZ31" s="171"/>
      <c r="VA31" s="171"/>
      <c r="VB31" s="171"/>
      <c r="VC31" s="171"/>
      <c r="VD31" s="171"/>
      <c r="VE31" s="171"/>
      <c r="VF31" s="171"/>
      <c r="VG31" s="171"/>
      <c r="VH31" s="171"/>
      <c r="VI31" s="171"/>
      <c r="VJ31" s="171"/>
      <c r="VK31" s="171"/>
      <c r="VL31" s="171"/>
      <c r="VM31" s="171"/>
      <c r="VN31" s="171"/>
      <c r="VO31" s="171"/>
      <c r="VP31" s="171"/>
      <c r="VQ31" s="171"/>
      <c r="VR31" s="171"/>
      <c r="VS31" s="171"/>
      <c r="VT31" s="171"/>
      <c r="VU31" s="171"/>
      <c r="VV31" s="171"/>
      <c r="VW31" s="171"/>
      <c r="VX31" s="171"/>
      <c r="VY31" s="171"/>
      <c r="VZ31" s="171"/>
      <c r="WA31" s="171"/>
      <c r="WB31" s="171"/>
      <c r="WC31" s="171"/>
      <c r="WD31" s="171"/>
      <c r="WE31" s="171"/>
      <c r="WF31" s="171"/>
      <c r="WG31" s="171"/>
      <c r="WH31" s="171"/>
      <c r="WI31" s="171"/>
      <c r="WJ31" s="171"/>
      <c r="WK31" s="171"/>
      <c r="WL31" s="171"/>
      <c r="WM31" s="171"/>
      <c r="WN31" s="171"/>
      <c r="WO31" s="171"/>
      <c r="WP31" s="171"/>
      <c r="WQ31" s="171"/>
      <c r="WR31" s="171"/>
      <c r="WS31" s="171"/>
      <c r="WT31" s="171"/>
      <c r="WU31" s="171"/>
      <c r="WV31" s="171"/>
      <c r="WW31" s="171"/>
      <c r="WX31" s="171"/>
      <c r="WY31" s="171"/>
      <c r="WZ31" s="171"/>
      <c r="XA31" s="171"/>
      <c r="XB31" s="171"/>
      <c r="XC31" s="171"/>
      <c r="XD31" s="171"/>
      <c r="XE31" s="171"/>
      <c r="XF31" s="171"/>
      <c r="XG31" s="171"/>
      <c r="XH31" s="171"/>
      <c r="XI31" s="171"/>
      <c r="XJ31" s="171"/>
      <c r="XK31" s="171"/>
      <c r="XL31" s="171"/>
      <c r="XM31" s="171"/>
      <c r="XN31" s="171"/>
      <c r="XO31" s="171"/>
      <c r="XP31" s="171"/>
      <c r="XQ31" s="171"/>
      <c r="XR31" s="171"/>
      <c r="XS31" s="171"/>
      <c r="XT31" s="171"/>
      <c r="XU31" s="171"/>
      <c r="XV31" s="171"/>
      <c r="XW31" s="171"/>
      <c r="XX31" s="171"/>
      <c r="XY31" s="171"/>
      <c r="XZ31" s="171"/>
      <c r="YA31" s="171"/>
      <c r="YB31" s="171"/>
      <c r="YC31" s="171"/>
      <c r="YD31" s="171"/>
      <c r="YE31" s="171"/>
      <c r="YF31" s="171"/>
      <c r="YG31" s="171"/>
      <c r="YH31" s="171"/>
      <c r="YI31" s="171"/>
      <c r="YJ31" s="171"/>
      <c r="YK31" s="171"/>
      <c r="YL31" s="171"/>
      <c r="YM31" s="171"/>
      <c r="YN31" s="171"/>
      <c r="YO31" s="171"/>
      <c r="YP31" s="171"/>
      <c r="YQ31" s="171"/>
      <c r="YR31" s="171"/>
      <c r="YS31" s="171"/>
      <c r="YT31" s="171"/>
      <c r="YU31" s="171"/>
      <c r="YV31" s="171"/>
      <c r="YW31" s="171"/>
      <c r="YX31" s="171"/>
      <c r="YY31" s="171"/>
      <c r="YZ31" s="171"/>
      <c r="ZA31" s="171"/>
      <c r="ZB31" s="171"/>
      <c r="ZC31" s="171"/>
    </row>
    <row r="32" spans="1:679" ht="42" customHeight="1">
      <c r="A32" s="22" t="b">
        <f>IF(ISBLANK("#REF!),"""",IF(ISNA(MATCH(#REF!,#REF!,0)),""?"",""+""))"),TRUE)</f>
        <v>0</v>
      </c>
      <c r="B32" s="206">
        <v>5</v>
      </c>
      <c r="C32" s="206" t="s">
        <v>196</v>
      </c>
      <c r="D32" s="207"/>
      <c r="E32" s="207">
        <v>15</v>
      </c>
      <c r="F32" s="207"/>
      <c r="G32" s="207">
        <v>15</v>
      </c>
      <c r="H32" s="207"/>
      <c r="I32" s="207"/>
      <c r="J32" s="207">
        <v>2</v>
      </c>
      <c r="K32" s="20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35:I35))))"))),TRUE)</f>
        <v>1</v>
      </c>
      <c r="L32" s="207"/>
      <c r="M32" s="207" t="b">
        <f>IF(AND(ISNA(MATCH($B32,"#REF!,0)),ISNA(MATCH($B35,#REF!,0))),"""",""*"")"))),TRUE)</f>
        <v>0</v>
      </c>
      <c r="N32" s="207" t="str">
        <f>N44</f>
        <v>#REF!</v>
      </c>
      <c r="O32" s="207"/>
      <c r="P32" s="207" t="s">
        <v>20</v>
      </c>
      <c r="Q32" s="207" t="s">
        <v>21</v>
      </c>
      <c r="R32" s="207" t="s">
        <v>233</v>
      </c>
      <c r="S32" s="207" t="s">
        <v>258</v>
      </c>
      <c r="T32" s="207" t="s">
        <v>259</v>
      </c>
      <c r="U32" s="49"/>
      <c r="V32" s="49"/>
      <c r="W32" s="49"/>
      <c r="X32" s="49"/>
      <c r="Y32" s="49"/>
      <c r="Z32" s="49"/>
      <c r="AA32" s="49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  <c r="IW32" s="170"/>
      <c r="IX32" s="170"/>
      <c r="IY32" s="170"/>
      <c r="IZ32" s="170"/>
      <c r="JA32" s="170"/>
      <c r="JB32" s="170"/>
      <c r="JC32" s="170"/>
      <c r="JD32" s="170"/>
      <c r="JE32" s="170"/>
      <c r="JF32" s="170"/>
      <c r="JG32" s="170"/>
      <c r="JH32" s="170"/>
      <c r="JI32" s="170"/>
      <c r="JJ32" s="170"/>
      <c r="JK32" s="170"/>
      <c r="JL32" s="170"/>
      <c r="JM32" s="170"/>
      <c r="JN32" s="170"/>
      <c r="JO32" s="170"/>
      <c r="JP32" s="170"/>
      <c r="JQ32" s="170"/>
      <c r="JR32" s="170"/>
      <c r="JS32" s="170"/>
      <c r="JT32" s="170"/>
      <c r="JU32" s="170"/>
      <c r="JV32" s="170"/>
      <c r="JW32" s="170"/>
      <c r="JX32" s="170"/>
      <c r="JY32" s="170"/>
      <c r="JZ32" s="170"/>
      <c r="KA32" s="170"/>
      <c r="KB32" s="170"/>
      <c r="KC32" s="170"/>
      <c r="KD32" s="170"/>
      <c r="KE32" s="170"/>
      <c r="KF32" s="170"/>
      <c r="KG32" s="170"/>
      <c r="KH32" s="170"/>
      <c r="KI32" s="170"/>
      <c r="KJ32" s="170"/>
      <c r="KK32" s="170"/>
      <c r="KL32" s="170"/>
      <c r="KM32" s="170"/>
      <c r="KN32" s="170"/>
      <c r="KO32" s="170"/>
      <c r="KP32" s="170"/>
      <c r="KQ32" s="170"/>
      <c r="KR32" s="170"/>
      <c r="KS32" s="170"/>
      <c r="KT32" s="170"/>
      <c r="KU32" s="170"/>
      <c r="KV32" s="170"/>
      <c r="KW32" s="170"/>
      <c r="KX32" s="170"/>
      <c r="KY32" s="170"/>
      <c r="KZ32" s="170"/>
      <c r="LA32" s="170"/>
      <c r="LB32" s="170"/>
      <c r="LC32" s="170"/>
      <c r="LD32" s="170"/>
      <c r="LE32" s="170"/>
      <c r="LF32" s="170"/>
      <c r="LG32" s="170"/>
      <c r="LH32" s="170"/>
      <c r="LI32" s="170"/>
      <c r="LJ32" s="170"/>
      <c r="LK32" s="170"/>
      <c r="LL32" s="170"/>
      <c r="LM32" s="170"/>
      <c r="LN32" s="170"/>
      <c r="LO32" s="170"/>
      <c r="LP32" s="170"/>
      <c r="LQ32" s="170"/>
      <c r="LR32" s="170"/>
      <c r="LS32" s="170"/>
      <c r="LT32" s="170"/>
      <c r="LU32" s="170"/>
      <c r="LV32" s="170"/>
      <c r="LW32" s="170"/>
      <c r="LX32" s="170"/>
      <c r="LY32" s="170"/>
      <c r="LZ32" s="170"/>
      <c r="MA32" s="170"/>
      <c r="MB32" s="170"/>
      <c r="MC32" s="170"/>
      <c r="MD32" s="170"/>
      <c r="ME32" s="170"/>
      <c r="MF32" s="170"/>
      <c r="MG32" s="170"/>
      <c r="MH32" s="170"/>
      <c r="MI32" s="170"/>
      <c r="MJ32" s="170"/>
      <c r="MK32" s="170"/>
      <c r="ML32" s="170"/>
      <c r="MM32" s="170"/>
      <c r="MN32" s="170"/>
      <c r="MO32" s="170"/>
      <c r="MP32" s="170"/>
      <c r="MQ32" s="170"/>
      <c r="MR32" s="170"/>
      <c r="MS32" s="170"/>
      <c r="MT32" s="170"/>
      <c r="MU32" s="170"/>
      <c r="MV32" s="170"/>
      <c r="MW32" s="170"/>
      <c r="MX32" s="170"/>
      <c r="MY32" s="170"/>
      <c r="MZ32" s="170"/>
      <c r="NA32" s="170"/>
      <c r="NB32" s="170"/>
      <c r="NC32" s="170"/>
      <c r="ND32" s="170"/>
      <c r="NE32" s="170"/>
      <c r="NF32" s="170"/>
      <c r="NG32" s="170"/>
      <c r="NH32" s="170"/>
      <c r="NI32" s="170"/>
      <c r="NJ32" s="170"/>
      <c r="NK32" s="170"/>
      <c r="NL32" s="170"/>
      <c r="NM32" s="170"/>
      <c r="NN32" s="170"/>
      <c r="NO32" s="170"/>
      <c r="NP32" s="170"/>
      <c r="NQ32" s="170"/>
      <c r="NR32" s="170"/>
      <c r="NS32" s="170"/>
      <c r="NT32" s="170"/>
      <c r="NU32" s="170"/>
      <c r="NV32" s="170"/>
      <c r="NW32" s="170"/>
      <c r="NX32" s="170"/>
      <c r="NY32" s="170"/>
      <c r="NZ32" s="170"/>
      <c r="OA32" s="170"/>
      <c r="OB32" s="170"/>
      <c r="OC32" s="170"/>
      <c r="OD32" s="170"/>
      <c r="OE32" s="170"/>
      <c r="OF32" s="170"/>
      <c r="OG32" s="170"/>
      <c r="OH32" s="170"/>
      <c r="OI32" s="170"/>
      <c r="OJ32" s="170"/>
      <c r="OK32" s="170"/>
      <c r="OL32" s="170"/>
      <c r="OM32" s="170"/>
      <c r="ON32" s="170"/>
      <c r="OO32" s="170"/>
      <c r="OP32" s="170"/>
      <c r="OQ32" s="170"/>
      <c r="OR32" s="170"/>
      <c r="OS32" s="170"/>
      <c r="OT32" s="170"/>
      <c r="OU32" s="170"/>
      <c r="OV32" s="170"/>
      <c r="OW32" s="170"/>
      <c r="OX32" s="170"/>
      <c r="OY32" s="170"/>
      <c r="OZ32" s="170"/>
      <c r="PA32" s="170"/>
      <c r="PB32" s="170"/>
      <c r="PC32" s="170"/>
      <c r="PD32" s="170"/>
      <c r="PE32" s="170"/>
      <c r="PF32" s="170"/>
      <c r="PG32" s="170"/>
      <c r="PH32" s="170"/>
      <c r="PI32" s="170"/>
      <c r="PJ32" s="170"/>
      <c r="PK32" s="170"/>
      <c r="PL32" s="170"/>
      <c r="PM32" s="170"/>
      <c r="PN32" s="170"/>
      <c r="PO32" s="170"/>
      <c r="PP32" s="170"/>
      <c r="PQ32" s="170"/>
      <c r="PR32" s="170"/>
      <c r="PS32" s="170"/>
      <c r="PT32" s="170"/>
      <c r="PU32" s="170"/>
      <c r="PV32" s="170"/>
      <c r="PW32" s="170"/>
      <c r="PX32" s="170"/>
      <c r="PY32" s="170"/>
      <c r="PZ32" s="170"/>
      <c r="QA32" s="170"/>
      <c r="QB32" s="170"/>
      <c r="QC32" s="170"/>
      <c r="QD32" s="170"/>
      <c r="QE32" s="170"/>
      <c r="QF32" s="170"/>
      <c r="QG32" s="170"/>
      <c r="QH32" s="170"/>
      <c r="QI32" s="170"/>
      <c r="QJ32" s="170"/>
      <c r="QK32" s="170"/>
      <c r="QL32" s="170"/>
      <c r="QM32" s="170"/>
      <c r="QN32" s="170"/>
      <c r="QO32" s="170"/>
      <c r="QP32" s="170"/>
      <c r="QQ32" s="170"/>
      <c r="QR32" s="170"/>
      <c r="QS32" s="170"/>
      <c r="QT32" s="170"/>
      <c r="QU32" s="170"/>
      <c r="QV32" s="170"/>
      <c r="QW32" s="170"/>
      <c r="QX32" s="170"/>
      <c r="QY32" s="170"/>
      <c r="QZ32" s="170"/>
      <c r="RA32" s="170"/>
      <c r="RB32" s="170"/>
      <c r="RC32" s="170"/>
      <c r="RD32" s="170"/>
      <c r="RE32" s="170"/>
      <c r="RF32" s="170"/>
      <c r="RG32" s="170"/>
      <c r="RH32" s="170"/>
      <c r="RI32" s="170"/>
      <c r="RJ32" s="170"/>
      <c r="RK32" s="170"/>
      <c r="RL32" s="170"/>
      <c r="RM32" s="170"/>
      <c r="RN32" s="170"/>
      <c r="RO32" s="170"/>
      <c r="RP32" s="170"/>
      <c r="RQ32" s="170"/>
      <c r="RR32" s="170"/>
      <c r="RS32" s="170"/>
      <c r="RT32" s="170"/>
      <c r="RU32" s="170"/>
      <c r="RV32" s="170"/>
      <c r="RW32" s="170"/>
      <c r="RX32" s="170"/>
      <c r="RY32" s="170"/>
      <c r="RZ32" s="170"/>
      <c r="SA32" s="170"/>
      <c r="SB32" s="170"/>
      <c r="SC32" s="170"/>
      <c r="SD32" s="170"/>
      <c r="SE32" s="170"/>
      <c r="SF32" s="170"/>
      <c r="SG32" s="170"/>
      <c r="SH32" s="170"/>
      <c r="SI32" s="170"/>
      <c r="SJ32" s="170"/>
      <c r="SK32" s="170"/>
      <c r="SL32" s="170"/>
      <c r="SM32" s="170"/>
      <c r="SN32" s="170"/>
      <c r="SO32" s="170"/>
      <c r="SP32" s="170"/>
      <c r="SQ32" s="170"/>
      <c r="SR32" s="170"/>
      <c r="SS32" s="170"/>
      <c r="ST32" s="170"/>
      <c r="SU32" s="170"/>
      <c r="SV32" s="170"/>
      <c r="SW32" s="170"/>
      <c r="SX32" s="170"/>
      <c r="SY32" s="170"/>
      <c r="SZ32" s="170"/>
      <c r="TA32" s="170"/>
      <c r="TB32" s="170"/>
      <c r="TC32" s="170"/>
      <c r="TD32" s="170"/>
      <c r="TE32" s="170"/>
      <c r="TF32" s="170"/>
      <c r="TG32" s="170"/>
      <c r="TH32" s="170"/>
      <c r="TI32" s="170"/>
      <c r="TJ32" s="170"/>
      <c r="TK32" s="170"/>
      <c r="TL32" s="170"/>
      <c r="TM32" s="170"/>
      <c r="TN32" s="170"/>
      <c r="TO32" s="170"/>
      <c r="TP32" s="170"/>
      <c r="TQ32" s="170"/>
      <c r="TR32" s="170"/>
      <c r="TS32" s="170"/>
      <c r="TT32" s="170"/>
      <c r="TU32" s="170"/>
      <c r="TV32" s="170"/>
      <c r="TW32" s="170"/>
      <c r="TX32" s="170"/>
      <c r="TY32" s="170"/>
      <c r="TZ32" s="170"/>
      <c r="UA32" s="170"/>
      <c r="UB32" s="170"/>
      <c r="UC32" s="170"/>
      <c r="UD32" s="170"/>
      <c r="UE32" s="170"/>
      <c r="UF32" s="170"/>
      <c r="UG32" s="170"/>
      <c r="UH32" s="170"/>
      <c r="UI32" s="170"/>
      <c r="UJ32" s="170"/>
      <c r="UK32" s="170"/>
      <c r="UL32" s="170"/>
      <c r="UM32" s="170"/>
      <c r="UN32" s="170"/>
      <c r="UO32" s="170"/>
      <c r="UP32" s="170"/>
      <c r="UQ32" s="170"/>
      <c r="UR32" s="170"/>
      <c r="US32" s="170"/>
      <c r="UT32" s="170"/>
      <c r="UU32" s="170"/>
      <c r="UV32" s="170"/>
      <c r="UW32" s="170"/>
      <c r="UX32" s="170"/>
      <c r="UY32" s="170"/>
      <c r="UZ32" s="170"/>
      <c r="VA32" s="170"/>
      <c r="VB32" s="170"/>
      <c r="VC32" s="170"/>
      <c r="VD32" s="170"/>
      <c r="VE32" s="170"/>
      <c r="VF32" s="170"/>
      <c r="VG32" s="170"/>
      <c r="VH32" s="170"/>
      <c r="VI32" s="170"/>
      <c r="VJ32" s="170"/>
      <c r="VK32" s="170"/>
      <c r="VL32" s="170"/>
      <c r="VM32" s="170"/>
      <c r="VN32" s="170"/>
      <c r="VO32" s="170"/>
      <c r="VP32" s="170"/>
      <c r="VQ32" s="170"/>
      <c r="VR32" s="170"/>
      <c r="VS32" s="170"/>
      <c r="VT32" s="170"/>
      <c r="VU32" s="170"/>
      <c r="VV32" s="170"/>
      <c r="VW32" s="170"/>
      <c r="VX32" s="170"/>
      <c r="VY32" s="170"/>
      <c r="VZ32" s="170"/>
      <c r="WA32" s="170"/>
      <c r="WB32" s="170"/>
      <c r="WC32" s="170"/>
      <c r="WD32" s="170"/>
      <c r="WE32" s="170"/>
      <c r="WF32" s="170"/>
      <c r="WG32" s="170"/>
      <c r="WH32" s="170"/>
      <c r="WI32" s="170"/>
      <c r="WJ32" s="170"/>
      <c r="WK32" s="170"/>
      <c r="WL32" s="170"/>
      <c r="WM32" s="170"/>
      <c r="WN32" s="170"/>
      <c r="WO32" s="170"/>
      <c r="WP32" s="170"/>
      <c r="WQ32" s="170"/>
      <c r="WR32" s="170"/>
      <c r="WS32" s="170"/>
      <c r="WT32" s="170"/>
      <c r="WU32" s="170"/>
      <c r="WV32" s="170"/>
      <c r="WW32" s="170"/>
      <c r="WX32" s="170"/>
      <c r="WY32" s="170"/>
      <c r="WZ32" s="170"/>
      <c r="XA32" s="170"/>
      <c r="XB32" s="170"/>
      <c r="XC32" s="170"/>
      <c r="XD32" s="170"/>
      <c r="XE32" s="170"/>
      <c r="XF32" s="170"/>
      <c r="XG32" s="170"/>
      <c r="XH32" s="170"/>
      <c r="XI32" s="170"/>
      <c r="XJ32" s="170"/>
      <c r="XK32" s="170"/>
      <c r="XL32" s="170"/>
      <c r="XM32" s="170"/>
      <c r="XN32" s="170"/>
      <c r="XO32" s="170"/>
      <c r="XP32" s="170"/>
      <c r="XQ32" s="170"/>
      <c r="XR32" s="170"/>
      <c r="XS32" s="170"/>
      <c r="XT32" s="170"/>
      <c r="XU32" s="170"/>
      <c r="XV32" s="170"/>
      <c r="XW32" s="170"/>
      <c r="XX32" s="170"/>
      <c r="XY32" s="170"/>
      <c r="XZ32" s="170"/>
      <c r="YA32" s="170"/>
      <c r="YB32" s="170"/>
      <c r="YC32" s="170"/>
      <c r="YD32" s="170"/>
      <c r="YE32" s="170"/>
      <c r="YF32" s="170"/>
      <c r="YG32" s="170"/>
      <c r="YH32" s="170"/>
      <c r="YI32" s="170"/>
      <c r="YJ32" s="170"/>
      <c r="YK32" s="170"/>
      <c r="YL32" s="170"/>
      <c r="YM32" s="170"/>
      <c r="YN32" s="170"/>
      <c r="YO32" s="170"/>
      <c r="YP32" s="170"/>
      <c r="YQ32" s="170"/>
      <c r="YR32" s="170"/>
      <c r="YS32" s="170"/>
      <c r="YT32" s="170"/>
      <c r="YU32" s="170"/>
      <c r="YV32" s="170"/>
      <c r="YW32" s="170"/>
      <c r="YX32" s="170"/>
      <c r="YY32" s="170"/>
      <c r="YZ32" s="170"/>
      <c r="ZA32" s="170"/>
      <c r="ZB32" s="170"/>
      <c r="ZC32" s="170"/>
    </row>
    <row r="33" spans="1:54" ht="42.75" customHeight="1">
      <c r="A33" s="25" t="b">
        <f>IF(ISBLANK(B32),"",IF(ISNA(MATCH(B32,"#REF!,0)),""?"",""+""))")),TRUE))</f>
        <v>0</v>
      </c>
      <c r="B33" s="215">
        <v>6</v>
      </c>
      <c r="C33" s="216" t="s">
        <v>197</v>
      </c>
      <c r="D33" s="127"/>
      <c r="E33" s="127">
        <v>15</v>
      </c>
      <c r="F33" s="127"/>
      <c r="G33" s="127">
        <v>15</v>
      </c>
      <c r="H33" s="127"/>
      <c r="I33" s="127"/>
      <c r="J33" s="127">
        <v>2</v>
      </c>
      <c r="K33" s="12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33" s="127"/>
      <c r="M33" s="127" t="b">
        <f>IF(AND(ISNA(MATCH($B33,"#REF!,0)),ISNA(MATCH($B42,#REF!,0))),"""",""*"")"))),TRUE)</f>
        <v>0</v>
      </c>
      <c r="N33" s="127">
        <v>3</v>
      </c>
      <c r="O33" s="127"/>
      <c r="P33" s="127"/>
      <c r="Q33" s="127" t="s">
        <v>21</v>
      </c>
      <c r="R33" s="255" t="s">
        <v>237</v>
      </c>
      <c r="S33" s="255" t="s">
        <v>266</v>
      </c>
      <c r="T33" s="255" t="s">
        <v>89</v>
      </c>
      <c r="U33" s="214"/>
      <c r="V33" s="49"/>
      <c r="W33" s="49"/>
      <c r="X33" s="49"/>
      <c r="Y33" s="49"/>
      <c r="Z33" s="49"/>
      <c r="AA33" s="49"/>
    </row>
    <row r="34" spans="1:54" ht="42" customHeight="1">
      <c r="A34" s="22" t="s">
        <v>28</v>
      </c>
      <c r="B34" s="206">
        <v>7</v>
      </c>
      <c r="C34" s="206" t="s">
        <v>198</v>
      </c>
      <c r="D34" s="207"/>
      <c r="E34" s="207">
        <v>15</v>
      </c>
      <c r="F34" s="207"/>
      <c r="G34" s="207">
        <v>30</v>
      </c>
      <c r="H34" s="207"/>
      <c r="I34" s="207"/>
      <c r="J34" s="207">
        <v>3</v>
      </c>
      <c r="K34" s="207"/>
      <c r="L34" s="207"/>
      <c r="M34" s="207"/>
      <c r="N34" s="207"/>
      <c r="O34" s="207"/>
      <c r="P34" s="207" t="s">
        <v>20</v>
      </c>
      <c r="Q34" s="207"/>
      <c r="R34" s="207" t="s">
        <v>240</v>
      </c>
      <c r="S34" s="207" t="s">
        <v>254</v>
      </c>
      <c r="T34" s="207" t="s">
        <v>89</v>
      </c>
      <c r="U34" s="214"/>
      <c r="V34" s="49"/>
      <c r="W34" s="49"/>
      <c r="X34" s="49"/>
      <c r="Y34" s="49"/>
      <c r="Z34" s="49"/>
      <c r="AA34" s="49"/>
    </row>
    <row r="35" spans="1:54" ht="43.15" customHeight="1">
      <c r="A35" s="22"/>
      <c r="B35" s="215">
        <v>8</v>
      </c>
      <c r="C35" s="216" t="s">
        <v>199</v>
      </c>
      <c r="D35" s="127"/>
      <c r="E35" s="127">
        <v>15</v>
      </c>
      <c r="F35" s="127"/>
      <c r="G35" s="127">
        <v>30</v>
      </c>
      <c r="H35" s="127"/>
      <c r="I35" s="127"/>
      <c r="J35" s="127">
        <v>3</v>
      </c>
      <c r="K35" s="127"/>
      <c r="L35" s="127" t="s">
        <v>25</v>
      </c>
      <c r="M35" s="127"/>
      <c r="N35" s="127"/>
      <c r="O35" s="127"/>
      <c r="P35" s="127" t="s">
        <v>20</v>
      </c>
      <c r="Q35" s="127"/>
      <c r="R35" s="255" t="s">
        <v>239</v>
      </c>
      <c r="S35" s="256" t="s">
        <v>271</v>
      </c>
      <c r="T35" s="255" t="s">
        <v>89</v>
      </c>
      <c r="U35" s="49"/>
      <c r="V35" s="49"/>
      <c r="W35" s="49"/>
      <c r="X35" s="49"/>
      <c r="Y35" s="49"/>
      <c r="Z35" s="49"/>
      <c r="AA35" s="49"/>
    </row>
    <row r="36" spans="1:54" ht="44.45" customHeight="1">
      <c r="A36" s="22" t="b">
        <f>IF(ISBLANK(B35),"",IF(ISNA(MATCH(B35,"#REF!,0)),""?"",""+""))")),TRUE))</f>
        <v>0</v>
      </c>
      <c r="B36" s="206">
        <v>9</v>
      </c>
      <c r="C36" s="206" t="s">
        <v>200</v>
      </c>
      <c r="D36" s="207"/>
      <c r="E36" s="207"/>
      <c r="F36" s="207"/>
      <c r="G36" s="207"/>
      <c r="H36" s="207">
        <v>30</v>
      </c>
      <c r="I36" s="207"/>
      <c r="J36" s="207">
        <v>2</v>
      </c>
      <c r="K36" s="20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36" s="207" t="s">
        <v>25</v>
      </c>
      <c r="M36" s="207" t="b">
        <f>IF(AND(ISNA(MATCH($B36,"#REF!,0)),ISNA(MATCH($B30,#REF!,0))),"""",""*"")"))),TRUE)</f>
        <v>0</v>
      </c>
      <c r="N36" s="207">
        <f>N20</f>
        <v>2</v>
      </c>
      <c r="O36" s="207"/>
      <c r="P36" s="207" t="s">
        <v>20</v>
      </c>
      <c r="Q36" s="207" t="s">
        <v>21</v>
      </c>
      <c r="R36" s="207" t="s">
        <v>232</v>
      </c>
      <c r="S36" s="207" t="s">
        <v>253</v>
      </c>
      <c r="T36" s="207" t="s">
        <v>213</v>
      </c>
      <c r="U36" s="49"/>
      <c r="V36" s="49"/>
      <c r="W36" s="49"/>
      <c r="X36" s="49"/>
      <c r="Y36" s="49"/>
      <c r="Z36" s="49"/>
      <c r="AA36" s="49"/>
    </row>
    <row r="37" spans="1:54" ht="35.25" customHeight="1">
      <c r="A37" s="25" t="b">
        <f>IF(ISBLANK(B36),"",IF(ISNA(MATCH(B36,"#REF!,0)),""?"",""+""))")),TRUE))</f>
        <v>0</v>
      </c>
      <c r="B37" s="215">
        <v>10</v>
      </c>
      <c r="C37" s="216" t="s">
        <v>293</v>
      </c>
      <c r="D37" s="127"/>
      <c r="E37" s="127">
        <v>15</v>
      </c>
      <c r="F37" s="127"/>
      <c r="G37" s="127"/>
      <c r="H37" s="127">
        <v>15</v>
      </c>
      <c r="I37" s="127"/>
      <c r="J37" s="127">
        <v>2</v>
      </c>
      <c r="K37" s="127"/>
      <c r="L37" s="127" t="s">
        <v>192</v>
      </c>
      <c r="M37" s="127"/>
      <c r="N37" s="127"/>
      <c r="O37" s="127" t="s">
        <v>19</v>
      </c>
      <c r="P37" s="127"/>
      <c r="Q37" s="127" t="s">
        <v>21</v>
      </c>
      <c r="R37" s="255" t="s">
        <v>267</v>
      </c>
      <c r="S37" s="255" t="s">
        <v>214</v>
      </c>
      <c r="T37" s="255" t="s">
        <v>207</v>
      </c>
      <c r="U37" s="49"/>
      <c r="V37" s="49"/>
      <c r="W37" s="49"/>
      <c r="X37" s="49"/>
      <c r="Y37" s="49"/>
      <c r="Z37" s="49"/>
      <c r="AA37" s="49"/>
    </row>
    <row r="38" spans="1:54" ht="45.6" customHeight="1">
      <c r="A38" s="25"/>
      <c r="B38" s="206">
        <v>11</v>
      </c>
      <c r="C38" s="206" t="s">
        <v>24</v>
      </c>
      <c r="D38" s="207"/>
      <c r="E38" s="207"/>
      <c r="F38" s="207">
        <v>30</v>
      </c>
      <c r="G38" s="207"/>
      <c r="H38" s="207"/>
      <c r="I38" s="207"/>
      <c r="J38" s="207">
        <v>2</v>
      </c>
      <c r="K38" s="207"/>
      <c r="L38" s="207" t="s">
        <v>25</v>
      </c>
      <c r="M38" s="207"/>
      <c r="N38" s="207"/>
      <c r="O38" s="207" t="s">
        <v>19</v>
      </c>
      <c r="P38" s="207"/>
      <c r="Q38" s="207" t="s">
        <v>21</v>
      </c>
      <c r="R38" s="207"/>
      <c r="S38" s="207" t="s">
        <v>245</v>
      </c>
      <c r="T38" s="207" t="s">
        <v>209</v>
      </c>
      <c r="U38" s="49"/>
      <c r="V38" s="49"/>
      <c r="W38" s="49"/>
      <c r="X38" s="49"/>
      <c r="Y38" s="49"/>
      <c r="Z38" s="49"/>
      <c r="AA38" s="49"/>
    </row>
    <row r="39" spans="1:54">
      <c r="A39" s="25"/>
      <c r="B39" s="26"/>
      <c r="C39" s="27"/>
      <c r="D39" s="218"/>
      <c r="E39" s="28">
        <f t="shared" ref="E39:J39" si="2">SUM(E28:E38)</f>
        <v>165</v>
      </c>
      <c r="F39" s="28">
        <f t="shared" si="2"/>
        <v>30</v>
      </c>
      <c r="G39" s="28">
        <f t="shared" si="2"/>
        <v>210</v>
      </c>
      <c r="H39" s="44">
        <f t="shared" si="2"/>
        <v>45</v>
      </c>
      <c r="I39" s="44">
        <f t="shared" si="2"/>
        <v>0</v>
      </c>
      <c r="J39" s="100">
        <f t="shared" si="2"/>
        <v>30</v>
      </c>
      <c r="K39" s="211">
        <f>SUM(K20:K32)</f>
        <v>0</v>
      </c>
      <c r="L39" s="191"/>
      <c r="M39" s="191"/>
      <c r="N39" s="37"/>
      <c r="O39" s="45"/>
      <c r="P39" s="45"/>
      <c r="Q39" s="45"/>
      <c r="R39" s="219"/>
      <c r="S39" s="219"/>
      <c r="T39" s="219"/>
    </row>
    <row r="40" spans="1:54" ht="25.5">
      <c r="A40" s="32"/>
      <c r="B40" s="33"/>
      <c r="C40" s="34"/>
      <c r="D40" s="213" t="s">
        <v>26</v>
      </c>
      <c r="E40" s="99">
        <f>SUM(E39:H39)</f>
        <v>450</v>
      </c>
      <c r="F40" s="35"/>
      <c r="G40" s="35"/>
      <c r="H40" s="220" t="s">
        <v>29</v>
      </c>
      <c r="I40" s="221"/>
      <c r="J40" s="222">
        <f>J24+J39</f>
        <v>60</v>
      </c>
      <c r="K40" s="33"/>
      <c r="L40" s="35"/>
      <c r="M40" s="35"/>
      <c r="N40" s="37"/>
      <c r="O40" s="37"/>
      <c r="P40" s="37"/>
      <c r="Q40" s="37"/>
      <c r="R40" s="37"/>
      <c r="S40" s="37"/>
      <c r="T40" s="37"/>
    </row>
    <row r="41" spans="1:54" ht="15.75" customHeight="1">
      <c r="A41" s="14"/>
      <c r="B41" s="38"/>
      <c r="C41" s="39" t="s">
        <v>30</v>
      </c>
      <c r="D41" s="35"/>
      <c r="E41" s="35"/>
      <c r="F41" s="35"/>
      <c r="G41" s="35"/>
      <c r="H41" s="35"/>
      <c r="I41" s="35"/>
      <c r="J41" s="35"/>
      <c r="K41" s="33"/>
      <c r="L41" s="35"/>
      <c r="M41" s="35"/>
      <c r="N41" s="37"/>
      <c r="O41" s="37"/>
      <c r="P41" s="37"/>
      <c r="Q41" s="37"/>
      <c r="R41" s="264" t="s">
        <v>276</v>
      </c>
      <c r="S41" s="264"/>
      <c r="T41" s="264"/>
    </row>
    <row r="42" spans="1:54" ht="22.5" customHeight="1">
      <c r="A42" s="14"/>
      <c r="B42" s="16" t="s">
        <v>6</v>
      </c>
      <c r="C42" s="19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8" t="s">
        <v>15</v>
      </c>
      <c r="L42" s="101" t="s">
        <v>16</v>
      </c>
      <c r="M42" s="101" t="s">
        <v>17</v>
      </c>
      <c r="N42" s="104"/>
      <c r="O42" s="101" t="s">
        <v>19</v>
      </c>
      <c r="P42" s="101" t="s">
        <v>20</v>
      </c>
      <c r="Q42" s="101" t="s">
        <v>21</v>
      </c>
      <c r="R42" s="40" t="s">
        <v>2</v>
      </c>
      <c r="S42" s="40" t="s">
        <v>3</v>
      </c>
      <c r="T42" s="40" t="s">
        <v>4</v>
      </c>
    </row>
    <row r="43" spans="1:54" ht="36" customHeight="1">
      <c r="A43" s="46" t="s">
        <v>22</v>
      </c>
      <c r="B43" s="206">
        <v>1</v>
      </c>
      <c r="C43" s="206" t="s">
        <v>201</v>
      </c>
      <c r="D43" s="207" t="s">
        <v>23</v>
      </c>
      <c r="E43" s="207">
        <v>15</v>
      </c>
      <c r="F43" s="207"/>
      <c r="G43" s="207">
        <v>30</v>
      </c>
      <c r="H43" s="207"/>
      <c r="I43" s="207"/>
      <c r="J43" s="207">
        <v>3</v>
      </c>
      <c r="K43" s="207"/>
      <c r="L43" s="207"/>
      <c r="M43" s="207"/>
      <c r="N43" s="207"/>
      <c r="O43" s="207"/>
      <c r="P43" s="207"/>
      <c r="Q43" s="207" t="s">
        <v>21</v>
      </c>
      <c r="R43" s="207" t="s">
        <v>238</v>
      </c>
      <c r="S43" s="207" t="s">
        <v>270</v>
      </c>
      <c r="T43" s="207" t="s">
        <v>89</v>
      </c>
    </row>
    <row r="44" spans="1:54" ht="42.75" customHeight="1">
      <c r="A44" s="106"/>
      <c r="B44" s="215">
        <v>2</v>
      </c>
      <c r="C44" s="216" t="s">
        <v>202</v>
      </c>
      <c r="D44" s="127" t="s">
        <v>23</v>
      </c>
      <c r="E44" s="127">
        <v>15</v>
      </c>
      <c r="F44" s="127"/>
      <c r="G44" s="127">
        <v>30</v>
      </c>
      <c r="H44" s="127"/>
      <c r="I44" s="127"/>
      <c r="J44" s="127">
        <v>3</v>
      </c>
      <c r="K44" s="12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4" s="127"/>
      <c r="M44" s="127" t="b">
        <f>IF(AND(ISNA(MATCH($B44,"#REF!,0)),ISNA(MATCH($B34,#REF!,0))),"""",""*"")"))),TRUE)</f>
        <v>0</v>
      </c>
      <c r="N44" s="127" t="str">
        <f>"#REF!"</f>
        <v>#REF!</v>
      </c>
      <c r="O44" s="127"/>
      <c r="P44" s="127"/>
      <c r="Q44" s="127" t="s">
        <v>21</v>
      </c>
      <c r="R44" s="255" t="s">
        <v>241</v>
      </c>
      <c r="S44" s="255" t="s">
        <v>246</v>
      </c>
      <c r="T44" s="255" t="s">
        <v>215</v>
      </c>
    </row>
    <row r="45" spans="1:54" ht="42" customHeight="1">
      <c r="A45" s="22" t="b">
        <f>IF(ISBLANK(B43),"",IF(ISNA(MATCH(B43,"#REF!,0)),""?"",""+""))")),TRUE))</f>
        <v>0</v>
      </c>
      <c r="B45" s="206">
        <v>3</v>
      </c>
      <c r="C45" s="206" t="s">
        <v>203</v>
      </c>
      <c r="D45" s="207"/>
      <c r="E45" s="207">
        <v>15</v>
      </c>
      <c r="F45" s="207"/>
      <c r="G45" s="207">
        <v>15</v>
      </c>
      <c r="H45" s="207"/>
      <c r="I45" s="207"/>
      <c r="J45" s="207">
        <v>2</v>
      </c>
      <c r="K45" s="207"/>
      <c r="L45" s="207" t="s">
        <v>25</v>
      </c>
      <c r="M45" s="207"/>
      <c r="N45" s="207"/>
      <c r="O45" s="207"/>
      <c r="P45" s="207"/>
      <c r="Q45" s="207" t="s">
        <v>21</v>
      </c>
      <c r="R45" s="207" t="s">
        <v>242</v>
      </c>
      <c r="S45" s="250" t="s">
        <v>249</v>
      </c>
      <c r="T45" s="207" t="s">
        <v>204</v>
      </c>
      <c r="U45" s="43"/>
    </row>
    <row r="46" spans="1:54" ht="36" customHeight="1">
      <c r="A46" s="22"/>
      <c r="B46" s="215">
        <v>4</v>
      </c>
      <c r="C46" s="217" t="s">
        <v>31</v>
      </c>
      <c r="D46" s="208"/>
      <c r="E46" s="208"/>
      <c r="F46" s="208"/>
      <c r="G46" s="208"/>
      <c r="H46" s="208"/>
      <c r="I46" s="208"/>
      <c r="J46" s="208">
        <v>20</v>
      </c>
      <c r="K46" s="209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6" s="208" t="s">
        <v>25</v>
      </c>
      <c r="M46" s="208" t="b">
        <f>IF(AND(ISNA(MATCH($B46,"#REF!,0)),ISNA(MATCH($B44,#REF!,0))),"""",""*"")"))),TRUE)</f>
        <v>0</v>
      </c>
      <c r="N46" s="208">
        <f>N33</f>
        <v>3</v>
      </c>
      <c r="O46" s="208"/>
      <c r="P46" s="208"/>
      <c r="Q46" s="127" t="s">
        <v>21</v>
      </c>
      <c r="R46" s="208"/>
      <c r="S46" s="251" t="s">
        <v>268</v>
      </c>
      <c r="T46" s="255" t="s">
        <v>216</v>
      </c>
    </row>
    <row r="47" spans="1:54" ht="49.9" customHeight="1">
      <c r="A47" s="22"/>
      <c r="B47" s="206">
        <v>5</v>
      </c>
      <c r="C47" s="206" t="s">
        <v>32</v>
      </c>
      <c r="D47" s="207"/>
      <c r="E47" s="207"/>
      <c r="F47" s="207"/>
      <c r="G47" s="207"/>
      <c r="H47" s="207"/>
      <c r="I47" s="207">
        <v>30</v>
      </c>
      <c r="J47" s="207">
        <v>2</v>
      </c>
      <c r="K47" s="207"/>
      <c r="L47" s="207" t="s">
        <v>25</v>
      </c>
      <c r="M47" s="207"/>
      <c r="N47" s="207"/>
      <c r="O47" s="207"/>
      <c r="P47" s="207"/>
      <c r="Q47" s="207" t="s">
        <v>21</v>
      </c>
      <c r="R47" s="207"/>
      <c r="S47" s="250" t="s">
        <v>269</v>
      </c>
      <c r="T47" s="207" t="s">
        <v>260</v>
      </c>
    </row>
    <row r="48" spans="1:54" s="249" customFormat="1" ht="13.15" customHeight="1">
      <c r="A48" s="238" t="b">
        <f>IF(ISBLANK("#REF!),"""",IF(ISNA(MATCH(#REF!,#REF!,0)),""?"",""+""))"),TRUE)</f>
        <v>0</v>
      </c>
      <c r="B48" s="239"/>
      <c r="C48" s="240"/>
      <c r="D48" s="241"/>
      <c r="E48" s="242">
        <f t="shared" ref="E48:K48" si="3">SUM(E43:E47)</f>
        <v>45</v>
      </c>
      <c r="F48" s="242">
        <f t="shared" si="3"/>
        <v>0</v>
      </c>
      <c r="G48" s="242">
        <f t="shared" si="3"/>
        <v>75</v>
      </c>
      <c r="H48" s="242">
        <f t="shared" si="3"/>
        <v>0</v>
      </c>
      <c r="I48" s="243">
        <f t="shared" si="3"/>
        <v>30</v>
      </c>
      <c r="J48" s="244">
        <f t="shared" si="3"/>
        <v>30</v>
      </c>
      <c r="K48" s="245">
        <f t="shared" si="3"/>
        <v>0</v>
      </c>
      <c r="L48" s="246"/>
      <c r="M48" s="246"/>
      <c r="N48" s="104"/>
      <c r="O48" s="247"/>
      <c r="P48" s="247"/>
      <c r="Q48" s="247"/>
      <c r="R48" s="254"/>
      <c r="S48" s="254"/>
      <c r="T48" s="254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</row>
    <row r="49" spans="1:20" ht="24">
      <c r="A49" s="22"/>
      <c r="B49" s="36"/>
      <c r="C49" s="34"/>
      <c r="D49" s="213" t="s">
        <v>26</v>
      </c>
      <c r="E49" s="99">
        <f>SUM(E48:I48)</f>
        <v>150</v>
      </c>
      <c r="F49" s="35"/>
      <c r="G49" s="35"/>
      <c r="H49" s="35"/>
      <c r="I49" s="35"/>
      <c r="J49" s="35"/>
      <c r="K49" s="33"/>
      <c r="L49" s="35"/>
      <c r="M49" s="35"/>
      <c r="N49" s="37"/>
      <c r="O49" s="37"/>
      <c r="P49" s="37"/>
      <c r="Q49" s="37"/>
      <c r="R49" s="37"/>
      <c r="S49" s="37"/>
      <c r="T49" s="37"/>
    </row>
    <row r="50" spans="1:20" ht="15">
      <c r="A50" s="32"/>
      <c r="B50" s="50"/>
      <c r="C50" s="223" t="s">
        <v>33</v>
      </c>
      <c r="D50" s="224"/>
      <c r="E50" s="47">
        <f>SUM(E24,E39,E48)</f>
        <v>409</v>
      </c>
      <c r="F50" s="47">
        <f>SUM(F24,F39,F48)</f>
        <v>90</v>
      </c>
      <c r="G50" s="47">
        <f>SUM(G24,G39,G48)</f>
        <v>435</v>
      </c>
      <c r="H50" s="47">
        <f>SUM(H24,H39,H48)</f>
        <v>60</v>
      </c>
      <c r="I50" s="48">
        <f>SUM(_sem1,_sem2,_sem3)</f>
        <v>0</v>
      </c>
      <c r="J50" s="51">
        <f>SUM(J24,J39,J48)</f>
        <v>90</v>
      </c>
      <c r="K50" s="18" t="e">
        <f>SUM("#REF!)")</f>
        <v>#VALUE!</v>
      </c>
      <c r="L50" s="35"/>
      <c r="M50" s="45"/>
      <c r="N50" s="37"/>
      <c r="O50" s="37"/>
      <c r="P50" s="37"/>
      <c r="Q50" s="37"/>
      <c r="R50" s="35"/>
      <c r="S50" s="35"/>
      <c r="T50" s="35"/>
    </row>
    <row r="51" spans="1:20" ht="24">
      <c r="A51" s="14"/>
      <c r="B51" s="36"/>
      <c r="C51" s="34"/>
      <c r="D51" s="213" t="s">
        <v>26</v>
      </c>
      <c r="E51" s="99">
        <f>SUM(suma1,suma2,_wyk3)</f>
        <v>1024</v>
      </c>
      <c r="F51" s="35"/>
      <c r="G51" s="35"/>
      <c r="H51" s="35"/>
      <c r="I51" s="35"/>
      <c r="J51" s="35"/>
      <c r="K51" s="38"/>
      <c r="L51" s="35"/>
      <c r="M51" s="35"/>
      <c r="N51" s="37"/>
      <c r="O51" s="37"/>
      <c r="P51" s="37"/>
      <c r="Q51" s="37"/>
      <c r="R51" s="35"/>
      <c r="S51" s="35"/>
      <c r="T51" s="35"/>
    </row>
    <row r="52" spans="1:20" ht="15.75">
      <c r="A52" s="32"/>
      <c r="B52" s="36"/>
      <c r="C52" s="225" t="s">
        <v>34</v>
      </c>
      <c r="D52" s="226"/>
      <c r="E52" s="226"/>
      <c r="F52" s="226"/>
      <c r="G52" s="226"/>
      <c r="H52" s="226"/>
      <c r="I52" s="226"/>
      <c r="J52" s="226"/>
      <c r="K52" s="227"/>
      <c r="L52" s="226"/>
      <c r="M52" s="35"/>
      <c r="N52" s="37"/>
      <c r="O52" s="37"/>
      <c r="P52" s="37"/>
      <c r="Q52" s="37"/>
      <c r="R52" s="37"/>
      <c r="S52" s="37"/>
      <c r="T52" s="37"/>
    </row>
    <row r="53" spans="1:20">
      <c r="A53" s="14"/>
      <c r="B53" s="36"/>
      <c r="C53" s="52"/>
      <c r="D53" s="228"/>
      <c r="E53" s="35"/>
      <c r="F53" s="35"/>
      <c r="G53" s="35"/>
      <c r="H53" s="35"/>
      <c r="I53" s="35"/>
      <c r="J53" s="35"/>
      <c r="K53" s="33"/>
      <c r="L53" s="35"/>
      <c r="M53" s="35"/>
      <c r="N53" s="37"/>
      <c r="O53" s="37"/>
      <c r="P53" s="37"/>
      <c r="Q53" s="37"/>
      <c r="R53" s="37"/>
      <c r="S53" s="37"/>
      <c r="T53" s="37"/>
    </row>
    <row r="54" spans="1:20">
      <c r="A54" s="14"/>
      <c r="B54" s="36"/>
      <c r="C54" s="53" t="s">
        <v>35</v>
      </c>
      <c r="D54" s="229">
        <f>SUM(suma1,suma2,_wyk3)</f>
        <v>1024</v>
      </c>
      <c r="E54" s="35"/>
      <c r="F54" s="35"/>
      <c r="G54" s="35"/>
      <c r="H54" s="35"/>
      <c r="I54" s="35"/>
      <c r="J54" s="35"/>
      <c r="K54" s="33"/>
      <c r="L54" s="35"/>
      <c r="M54" s="35"/>
      <c r="N54" s="37"/>
      <c r="O54" s="37"/>
      <c r="P54" s="37"/>
      <c r="Q54" s="37"/>
      <c r="R54" s="37"/>
      <c r="S54" s="37"/>
      <c r="T54" s="37"/>
    </row>
    <row r="55" spans="1:20">
      <c r="A55" s="14"/>
      <c r="B55" s="36"/>
      <c r="C55" s="230" t="s">
        <v>36</v>
      </c>
      <c r="D55" s="231">
        <v>101</v>
      </c>
      <c r="E55" s="35"/>
      <c r="F55" s="35"/>
      <c r="G55" s="35"/>
      <c r="H55" s="35"/>
      <c r="I55" s="35"/>
      <c r="J55" s="35"/>
      <c r="K55" s="33"/>
      <c r="L55" s="35"/>
      <c r="M55" s="35"/>
      <c r="N55" s="37"/>
      <c r="O55" s="37"/>
      <c r="P55" s="37"/>
      <c r="Q55" s="37"/>
      <c r="R55" s="37"/>
      <c r="S55" s="37"/>
      <c r="T55" s="37"/>
    </row>
    <row r="56" spans="1:20">
      <c r="A56" s="14"/>
      <c r="B56" s="36"/>
      <c r="C56" s="232" t="s">
        <v>37</v>
      </c>
      <c r="D56" s="231">
        <f>SUM(D54:D55)</f>
        <v>1125</v>
      </c>
      <c r="E56" s="35"/>
      <c r="F56" s="35"/>
      <c r="G56" s="35"/>
      <c r="H56" s="35"/>
      <c r="I56" s="35"/>
      <c r="J56" s="35"/>
      <c r="K56" s="33"/>
      <c r="L56" s="35"/>
      <c r="M56" s="35"/>
      <c r="N56" s="37"/>
      <c r="O56" s="37"/>
      <c r="P56" s="37"/>
      <c r="Q56" s="37"/>
      <c r="R56" s="37"/>
      <c r="S56" s="37"/>
      <c r="T56" s="37"/>
    </row>
    <row r="57" spans="1:20" ht="25.5">
      <c r="A57" s="14"/>
      <c r="C57" s="54" t="s">
        <v>38</v>
      </c>
      <c r="D57" s="55">
        <f>0.5*90*25</f>
        <v>1125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7"/>
      <c r="S57" s="37"/>
      <c r="T57" s="37"/>
    </row>
    <row r="58" spans="1:20">
      <c r="A58" s="14"/>
      <c r="C58" s="230" t="s">
        <v>39</v>
      </c>
      <c r="D58" s="229">
        <v>90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7"/>
      <c r="S58" s="37"/>
      <c r="T58" s="37"/>
    </row>
    <row r="59" spans="1:20">
      <c r="C59" s="232" t="s">
        <v>40</v>
      </c>
      <c r="D59" s="233">
        <f>SUMIF(L10:L47,"=obi",J10:J47)</f>
        <v>36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7"/>
      <c r="S59" s="37"/>
      <c r="T59" s="37"/>
    </row>
    <row r="60" spans="1:20" ht="25.5">
      <c r="C60" s="56" t="s">
        <v>41</v>
      </c>
      <c r="D60" s="57">
        <f>0.3*90</f>
        <v>27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7"/>
      <c r="S60" s="37"/>
      <c r="T60" s="37"/>
    </row>
    <row r="61" spans="1:20" ht="25.5">
      <c r="C61" s="58" t="s">
        <v>42</v>
      </c>
      <c r="D61" s="59">
        <f>SUM(F50:I50)</f>
        <v>585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7"/>
      <c r="S61" s="37"/>
      <c r="T61" s="37"/>
    </row>
    <row r="62" spans="1:20" ht="25.5">
      <c r="C62" s="60" t="s">
        <v>43</v>
      </c>
      <c r="D62" s="61">
        <f>SUMIF(P10:P48,"=Prakt.",J10:J48)</f>
        <v>26</v>
      </c>
      <c r="E62" s="38"/>
      <c r="F62" s="38"/>
      <c r="G62" s="38"/>
      <c r="H62" s="38"/>
      <c r="I62" s="234"/>
      <c r="J62" s="38"/>
      <c r="K62" s="38"/>
      <c r="L62" s="38"/>
      <c r="M62" s="38"/>
      <c r="N62" s="38"/>
      <c r="O62" s="38"/>
      <c r="P62" s="38"/>
      <c r="Q62" s="38"/>
      <c r="R62" s="37"/>
      <c r="S62" s="37"/>
      <c r="T62" s="37"/>
    </row>
    <row r="63" spans="1:20" ht="51">
      <c r="C63" s="62" t="s">
        <v>44</v>
      </c>
      <c r="D63" s="61">
        <f>SUMIF(Q10:Q48,"=Bad.",J10:J48)</f>
        <v>68</v>
      </c>
      <c r="E63" s="38"/>
      <c r="F63" s="38"/>
      <c r="G63" s="38"/>
      <c r="H63" s="38"/>
      <c r="I63" s="38"/>
      <c r="J63" s="235"/>
      <c r="K63" s="38"/>
      <c r="L63" s="38"/>
      <c r="M63" s="38"/>
      <c r="N63" s="38"/>
      <c r="O63" s="38"/>
      <c r="P63" s="38"/>
      <c r="Q63" s="38"/>
      <c r="R63" s="37"/>
      <c r="S63" s="37"/>
      <c r="T63" s="37"/>
    </row>
    <row r="64" spans="1:20" ht="51">
      <c r="C64" s="62" t="s">
        <v>45</v>
      </c>
      <c r="D64" s="61">
        <f>(D63/D58)*100</f>
        <v>75.555555555555557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7"/>
      <c r="S64" s="37"/>
      <c r="T64" s="37"/>
    </row>
    <row r="65" spans="3:20" ht="60" customHeight="1">
      <c r="C65" s="63" t="s">
        <v>46</v>
      </c>
      <c r="D65" s="61">
        <f>SUMIF(O10:O48,"=Podst.",J10:J48)</f>
        <v>17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7"/>
      <c r="S65" s="37"/>
      <c r="T65" s="37"/>
    </row>
    <row r="66" spans="3:20">
      <c r="C66" s="3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7"/>
      <c r="S66" s="37"/>
      <c r="T66" s="37"/>
    </row>
    <row r="67" spans="3:20" ht="69.75">
      <c r="C67" s="98" t="s">
        <v>277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7"/>
      <c r="S67" s="37"/>
      <c r="T67" s="37"/>
    </row>
    <row r="68" spans="3:20" ht="292.89999999999998" customHeight="1">
      <c r="C68" s="261" t="s">
        <v>278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37"/>
    </row>
    <row r="69" spans="3:20" ht="325.5" customHeight="1">
      <c r="C69" s="3"/>
      <c r="D69" s="37"/>
      <c r="E69" s="37"/>
      <c r="F69" s="37"/>
      <c r="G69" s="37"/>
      <c r="H69" s="37"/>
      <c r="I69" s="37"/>
      <c r="J69" s="37"/>
      <c r="K69" s="38"/>
      <c r="L69" s="37"/>
      <c r="M69" s="37"/>
      <c r="N69" s="37"/>
      <c r="O69" s="37"/>
      <c r="P69" s="37"/>
      <c r="Q69" s="37"/>
      <c r="R69" s="37"/>
      <c r="S69" s="37"/>
      <c r="T69" s="37"/>
    </row>
    <row r="70" spans="3:20">
      <c r="C70" s="3"/>
      <c r="D70" s="37"/>
      <c r="E70" s="37"/>
      <c r="F70" s="37"/>
      <c r="G70" s="37"/>
      <c r="H70" s="37"/>
      <c r="I70" s="37"/>
      <c r="J70" s="37"/>
      <c r="K70" s="38"/>
      <c r="L70" s="37"/>
      <c r="M70" s="37"/>
      <c r="N70" s="37"/>
      <c r="O70" s="37"/>
      <c r="P70" s="37"/>
      <c r="Q70" s="37"/>
      <c r="R70" s="37"/>
      <c r="S70" s="37"/>
      <c r="T70" s="37"/>
    </row>
    <row r="71" spans="3:20">
      <c r="C71" s="3"/>
      <c r="D71" s="37"/>
      <c r="E71" s="37"/>
      <c r="F71" s="37"/>
      <c r="G71" s="37"/>
      <c r="H71" s="37"/>
      <c r="I71" s="37"/>
      <c r="J71" s="37"/>
      <c r="K71" s="38"/>
      <c r="L71" s="37"/>
      <c r="M71" s="37"/>
      <c r="N71" s="37"/>
      <c r="O71" s="37"/>
      <c r="P71" s="37"/>
      <c r="Q71" s="37"/>
      <c r="R71" s="37"/>
      <c r="S71" s="37"/>
      <c r="T71" s="37"/>
    </row>
    <row r="72" spans="3:20">
      <c r="C72" s="3"/>
      <c r="D72" s="37"/>
      <c r="E72" s="37"/>
      <c r="F72" s="37"/>
      <c r="G72" s="37"/>
      <c r="H72" s="37"/>
      <c r="I72" s="37"/>
      <c r="J72" s="37"/>
      <c r="K72" s="38"/>
      <c r="L72" s="37"/>
      <c r="M72" s="37"/>
      <c r="N72" s="37"/>
      <c r="O72" s="37"/>
      <c r="P72" s="37"/>
      <c r="Q72" s="37"/>
      <c r="R72" s="37"/>
      <c r="S72" s="37"/>
      <c r="T72" s="37"/>
    </row>
    <row r="73" spans="3:20">
      <c r="C73" s="3"/>
      <c r="D73" s="37"/>
      <c r="E73" s="37"/>
      <c r="F73" s="37"/>
      <c r="G73" s="37"/>
      <c r="H73" s="37"/>
      <c r="I73" s="37"/>
      <c r="J73" s="37"/>
      <c r="K73" s="38"/>
      <c r="L73" s="37"/>
      <c r="M73" s="37"/>
      <c r="N73" s="37"/>
      <c r="O73" s="37"/>
      <c r="P73" s="37"/>
      <c r="Q73" s="37"/>
      <c r="R73" s="37"/>
      <c r="S73" s="37"/>
      <c r="T73" s="37"/>
    </row>
    <row r="74" spans="3:20">
      <c r="C74" s="3"/>
      <c r="D74" s="37"/>
      <c r="E74" s="37"/>
      <c r="F74" s="37"/>
      <c r="G74" s="37"/>
      <c r="H74" s="37"/>
      <c r="I74" s="37"/>
      <c r="J74" s="37"/>
      <c r="K74" s="38"/>
      <c r="L74" s="37"/>
      <c r="M74" s="37"/>
      <c r="N74" s="37"/>
      <c r="O74" s="37"/>
      <c r="P74" s="37"/>
      <c r="Q74" s="37"/>
      <c r="R74" s="37"/>
      <c r="S74" s="37"/>
      <c r="T74" s="37"/>
    </row>
    <row r="75" spans="3:20">
      <c r="C75" s="3"/>
      <c r="D75" s="37"/>
      <c r="E75" s="37"/>
      <c r="F75" s="37"/>
      <c r="G75" s="37"/>
      <c r="H75" s="37"/>
      <c r="I75" s="37"/>
      <c r="J75" s="37"/>
      <c r="K75" s="38"/>
      <c r="L75" s="37"/>
      <c r="M75" s="37"/>
      <c r="N75" s="37"/>
      <c r="O75" s="37"/>
      <c r="P75" s="37"/>
      <c r="Q75" s="37"/>
      <c r="R75" s="37"/>
      <c r="S75" s="37"/>
      <c r="T75" s="37"/>
    </row>
    <row r="76" spans="3:20">
      <c r="C76" s="3"/>
      <c r="D76" s="37"/>
      <c r="E76" s="37"/>
      <c r="F76" s="37"/>
      <c r="G76" s="37"/>
      <c r="H76" s="37"/>
      <c r="I76" s="37"/>
      <c r="J76" s="37"/>
      <c r="K76" s="38"/>
      <c r="L76" s="37"/>
      <c r="M76" s="37"/>
      <c r="N76" s="37"/>
      <c r="O76" s="37"/>
      <c r="P76" s="37"/>
      <c r="Q76" s="37"/>
      <c r="R76" s="37"/>
      <c r="S76" s="37"/>
      <c r="T76" s="37"/>
    </row>
    <row r="77" spans="3:20">
      <c r="C77" s="3"/>
      <c r="D77" s="37"/>
      <c r="E77" s="37"/>
      <c r="F77" s="37"/>
      <c r="G77" s="37"/>
      <c r="H77" s="37"/>
      <c r="I77" s="37"/>
      <c r="J77" s="37"/>
      <c r="K77" s="38"/>
      <c r="L77" s="37"/>
      <c r="M77" s="37"/>
      <c r="N77" s="37"/>
      <c r="O77" s="37"/>
      <c r="P77" s="37"/>
      <c r="Q77" s="37"/>
      <c r="R77" s="37"/>
      <c r="S77" s="37"/>
      <c r="T77" s="37"/>
    </row>
  </sheetData>
  <sheetProtection selectLockedCells="1" selectUnlockedCells="1"/>
  <mergeCells count="6">
    <mergeCell ref="C68:S68"/>
    <mergeCell ref="D5:T5"/>
    <mergeCell ref="R10:T10"/>
    <mergeCell ref="R13:T13"/>
    <mergeCell ref="R26:T26"/>
    <mergeCell ref="R41:T41"/>
  </mergeCells>
  <conditionalFormatting sqref="E49">
    <cfRule type="cellIs" dxfId="26" priority="11" stopIfTrue="1" operator="greaterThan">
      <formula>420</formula>
    </cfRule>
  </conditionalFormatting>
  <conditionalFormatting sqref="J50">
    <cfRule type="cellIs" dxfId="25" priority="12" stopIfTrue="1" operator="between">
      <formula>27</formula>
      <formula>33</formula>
    </cfRule>
  </conditionalFormatting>
  <conditionalFormatting sqref="J39:J40">
    <cfRule type="cellIs" dxfId="24" priority="13" stopIfTrue="1" operator="between">
      <formula>27</formula>
      <formula>30</formula>
    </cfRule>
  </conditionalFormatting>
  <conditionalFormatting sqref="M12">
    <cfRule type="expression" dxfId="23" priority="14" stopIfTrue="1">
      <formula>AND(M12="*",L12="obi")</formula>
    </cfRule>
  </conditionalFormatting>
  <conditionalFormatting sqref="R20">
    <cfRule type="expression" dxfId="22" priority="15" stopIfTrue="1">
      <formula>"#odwołanie1"="Podst?"</formula>
    </cfRule>
    <cfRule type="expression" dxfId="21" priority="16" stopIfTrue="1">
      <formula>N20="Podst?"</formula>
    </cfRule>
  </conditionalFormatting>
  <conditionalFormatting sqref="T20">
    <cfRule type="expression" dxfId="20" priority="17" stopIfTrue="1">
      <formula>"#odwołanie1"="Inne?"</formula>
    </cfRule>
    <cfRule type="expression" dxfId="19" priority="18" stopIfTrue="1">
      <formula>N20="Inne?"</formula>
    </cfRule>
  </conditionalFormatting>
  <conditionalFormatting sqref="S20">
    <cfRule type="expression" dxfId="18" priority="19" stopIfTrue="1">
      <formula>"#odwołanie1"="Kier?"</formula>
    </cfRule>
    <cfRule type="expression" dxfId="17" priority="20" stopIfTrue="1">
      <formula>N20="Kier?"</formula>
    </cfRule>
  </conditionalFormatting>
  <conditionalFormatting sqref="S22">
    <cfRule type="expression" dxfId="16" priority="21" stopIfTrue="1">
      <formula>"#odwołanie1"="Kier?"</formula>
    </cfRule>
    <cfRule type="expression" dxfId="15" priority="22" stopIfTrue="1">
      <formula>N24="Kier?"</formula>
    </cfRule>
  </conditionalFormatting>
  <conditionalFormatting sqref="R33">
    <cfRule type="expression" dxfId="14" priority="3" stopIfTrue="1">
      <formula>"#odwołanie1"="Podst?"</formula>
    </cfRule>
    <cfRule type="expression" dxfId="13" priority="4" stopIfTrue="1">
      <formula>N33="Podst?"</formula>
    </cfRule>
  </conditionalFormatting>
  <conditionalFormatting sqref="T33">
    <cfRule type="expression" dxfId="12" priority="5" stopIfTrue="1">
      <formula>"#odwołanie1"="Inne?"</formula>
    </cfRule>
    <cfRule type="expression" dxfId="11" priority="6" stopIfTrue="1">
      <formula>N33="Inne?"</formula>
    </cfRule>
  </conditionalFormatting>
  <conditionalFormatting sqref="S33">
    <cfRule type="expression" dxfId="10" priority="7" stopIfTrue="1">
      <formula>"#odwołanie1"="Kier?"</formula>
    </cfRule>
    <cfRule type="expression" dxfId="9" priority="8" stopIfTrue="1">
      <formula>N33="Kier?"</formula>
    </cfRule>
  </conditionalFormatting>
  <conditionalFormatting sqref="S35">
    <cfRule type="expression" dxfId="8" priority="9" stopIfTrue="1">
      <formula>"#odwołanie1"="Kier?"</formula>
    </cfRule>
    <cfRule type="expression" dxfId="7" priority="10" stopIfTrue="1">
      <formula>N37="Kier?"</formula>
    </cfRule>
  </conditionalFormatting>
  <conditionalFormatting sqref="S37">
    <cfRule type="expression" dxfId="6" priority="1" stopIfTrue="1">
      <formula>"#odwołanie1"="Kier?"</formula>
    </cfRule>
    <cfRule type="expression" dxfId="5" priority="2" stopIfTrue="1">
      <formula>N39="Kier?"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30" firstPageNumber="0" orientation="portrait" horizontalDpi="300" verticalDpi="300" r:id="rId1"/>
  <headerFooter alignWithMargins="0"/>
  <rowBreaks count="1" manualBreakCount="1">
    <brk id="52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E47"/>
  <sheetViews>
    <sheetView tabSelected="1" zoomScale="85" zoomScaleNormal="85" workbookViewId="0">
      <selection activeCell="T3" sqref="T3"/>
    </sheetView>
  </sheetViews>
  <sheetFormatPr defaultColWidth="8.85546875" defaultRowHeight="12.75"/>
  <cols>
    <col min="1" max="1" width="36" style="10" customWidth="1"/>
    <col min="2" max="19" width="5.5703125" style="1" customWidth="1"/>
    <col min="20" max="20" width="36.85546875" style="1" customWidth="1"/>
    <col min="21" max="47" width="4" style="1" customWidth="1"/>
    <col min="48" max="48" width="35.7109375" style="1" customWidth="1"/>
    <col min="49" max="50" width="5.5703125" style="1" customWidth="1"/>
    <col min="51" max="51" width="5.5703125" style="10" customWidth="1"/>
    <col min="52" max="54" width="5.5703125" style="1" customWidth="1"/>
    <col min="55" max="57" width="0" style="1" hidden="1" customWidth="1"/>
    <col min="58" max="16384" width="8.85546875" style="1"/>
  </cols>
  <sheetData>
    <row r="1" spans="1:57" ht="15.75">
      <c r="A1" s="64" t="s">
        <v>279</v>
      </c>
      <c r="AY1" s="1"/>
    </row>
    <row r="2" spans="1:57" ht="15.75">
      <c r="A2" s="64"/>
      <c r="B2" s="265" t="s">
        <v>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U2" s="265" t="s">
        <v>93</v>
      </c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W2" s="265" t="s">
        <v>94</v>
      </c>
      <c r="AX2" s="265"/>
      <c r="AY2" s="265"/>
      <c r="AZ2" s="265"/>
      <c r="BA2" s="265"/>
      <c r="BB2" s="265"/>
    </row>
    <row r="3" spans="1:57" ht="50.25" customHeight="1">
      <c r="A3" s="64"/>
      <c r="B3" s="108" t="s">
        <v>154</v>
      </c>
      <c r="C3" s="108" t="s">
        <v>154</v>
      </c>
      <c r="D3" s="108" t="s">
        <v>154</v>
      </c>
      <c r="E3" s="108" t="s">
        <v>154</v>
      </c>
      <c r="F3" s="108" t="s">
        <v>154</v>
      </c>
      <c r="G3" s="108" t="s">
        <v>154</v>
      </c>
      <c r="H3" s="108" t="s">
        <v>154</v>
      </c>
      <c r="I3" s="108" t="s">
        <v>154</v>
      </c>
      <c r="J3" s="108" t="s">
        <v>154</v>
      </c>
      <c r="K3" s="108" t="s">
        <v>154</v>
      </c>
      <c r="L3" s="108" t="s">
        <v>154</v>
      </c>
      <c r="M3" s="108" t="s">
        <v>154</v>
      </c>
      <c r="N3" s="108" t="s">
        <v>154</v>
      </c>
      <c r="O3" s="108" t="s">
        <v>155</v>
      </c>
      <c r="P3" s="108" t="s">
        <v>155</v>
      </c>
      <c r="Q3" s="108" t="s">
        <v>155</v>
      </c>
      <c r="R3" s="108" t="s">
        <v>155</v>
      </c>
      <c r="S3" s="108" t="s">
        <v>154</v>
      </c>
      <c r="U3" s="108" t="s">
        <v>164</v>
      </c>
      <c r="V3" s="108" t="s">
        <v>164</v>
      </c>
      <c r="W3" s="108" t="s">
        <v>165</v>
      </c>
      <c r="X3" s="108" t="s">
        <v>165</v>
      </c>
      <c r="Y3" s="108" t="s">
        <v>165</v>
      </c>
      <c r="Z3" s="108" t="s">
        <v>166</v>
      </c>
      <c r="AA3" s="108" t="s">
        <v>165</v>
      </c>
      <c r="AB3" s="108" t="s">
        <v>165</v>
      </c>
      <c r="AC3" s="108" t="s">
        <v>164</v>
      </c>
      <c r="AD3" s="108" t="s">
        <v>164</v>
      </c>
      <c r="AE3" s="108" t="s">
        <v>164</v>
      </c>
      <c r="AF3" s="108" t="s">
        <v>164</v>
      </c>
      <c r="AG3" s="108" t="s">
        <v>164</v>
      </c>
      <c r="AH3" s="108" t="s">
        <v>164</v>
      </c>
      <c r="AI3" s="108" t="s">
        <v>164</v>
      </c>
      <c r="AJ3" s="108" t="s">
        <v>164</v>
      </c>
      <c r="AK3" s="108" t="s">
        <v>167</v>
      </c>
      <c r="AL3" s="108" t="s">
        <v>164</v>
      </c>
      <c r="AM3" s="108" t="s">
        <v>164</v>
      </c>
      <c r="AN3" s="108" t="s">
        <v>164</v>
      </c>
      <c r="AO3" s="108" t="s">
        <v>164</v>
      </c>
      <c r="AP3" s="108" t="s">
        <v>164</v>
      </c>
      <c r="AQ3" s="108" t="s">
        <v>164</v>
      </c>
      <c r="AR3" s="108" t="s">
        <v>167</v>
      </c>
      <c r="AS3" s="108" t="s">
        <v>164</v>
      </c>
      <c r="AT3" s="108" t="s">
        <v>164</v>
      </c>
      <c r="AU3" s="108" t="s">
        <v>164</v>
      </c>
      <c r="AW3" s="108" t="s">
        <v>172</v>
      </c>
      <c r="AX3" s="108" t="s">
        <v>173</v>
      </c>
      <c r="AY3" s="108" t="s">
        <v>173</v>
      </c>
      <c r="AZ3" s="108" t="s">
        <v>173</v>
      </c>
      <c r="BA3" s="108" t="s">
        <v>173</v>
      </c>
      <c r="BB3" s="108" t="s">
        <v>174</v>
      </c>
    </row>
    <row r="4" spans="1:57" ht="42.75" customHeight="1">
      <c r="A4" s="65" t="s">
        <v>291</v>
      </c>
      <c r="B4" s="109" t="s">
        <v>92</v>
      </c>
      <c r="C4" s="109" t="s">
        <v>95</v>
      </c>
      <c r="D4" s="109" t="s">
        <v>91</v>
      </c>
      <c r="E4" s="109" t="s">
        <v>96</v>
      </c>
      <c r="F4" s="109" t="s">
        <v>97</v>
      </c>
      <c r="G4" s="109" t="s">
        <v>98</v>
      </c>
      <c r="H4" s="109" t="s">
        <v>99</v>
      </c>
      <c r="I4" s="109" t="s">
        <v>100</v>
      </c>
      <c r="J4" s="109" t="s">
        <v>101</v>
      </c>
      <c r="K4" s="109" t="s">
        <v>102</v>
      </c>
      <c r="L4" s="109" t="s">
        <v>103</v>
      </c>
      <c r="M4" s="109" t="s">
        <v>104</v>
      </c>
      <c r="N4" s="109" t="s">
        <v>105</v>
      </c>
      <c r="O4" s="109" t="s">
        <v>106</v>
      </c>
      <c r="P4" s="109" t="s">
        <v>107</v>
      </c>
      <c r="Q4" s="109" t="s">
        <v>108</v>
      </c>
      <c r="R4" s="109" t="s">
        <v>109</v>
      </c>
      <c r="S4" s="109" t="s">
        <v>110</v>
      </c>
      <c r="T4" s="67" t="s">
        <v>291</v>
      </c>
      <c r="U4" s="109" t="s">
        <v>111</v>
      </c>
      <c r="V4" s="109" t="s">
        <v>112</v>
      </c>
      <c r="W4" s="109" t="s">
        <v>113</v>
      </c>
      <c r="X4" s="109" t="s">
        <v>114</v>
      </c>
      <c r="Y4" s="109" t="s">
        <v>115</v>
      </c>
      <c r="Z4" s="109" t="s">
        <v>116</v>
      </c>
      <c r="AA4" s="109" t="s">
        <v>117</v>
      </c>
      <c r="AB4" s="109" t="s">
        <v>118</v>
      </c>
      <c r="AC4" s="109" t="s">
        <v>119</v>
      </c>
      <c r="AD4" s="109" t="s">
        <v>120</v>
      </c>
      <c r="AE4" s="109" t="s">
        <v>121</v>
      </c>
      <c r="AF4" s="109" t="s">
        <v>122</v>
      </c>
      <c r="AG4" s="109" t="s">
        <v>123</v>
      </c>
      <c r="AH4" s="109" t="s">
        <v>124</v>
      </c>
      <c r="AI4" s="109" t="s">
        <v>125</v>
      </c>
      <c r="AJ4" s="109" t="s">
        <v>126</v>
      </c>
      <c r="AK4" s="109" t="s">
        <v>127</v>
      </c>
      <c r="AL4" s="109" t="s">
        <v>128</v>
      </c>
      <c r="AM4" s="109" t="s">
        <v>129</v>
      </c>
      <c r="AN4" s="109" t="s">
        <v>130</v>
      </c>
      <c r="AO4" s="109" t="s">
        <v>131</v>
      </c>
      <c r="AP4" s="109" t="s">
        <v>132</v>
      </c>
      <c r="AQ4" s="109" t="s">
        <v>133</v>
      </c>
      <c r="AR4" s="109" t="s">
        <v>134</v>
      </c>
      <c r="AS4" s="109" t="s">
        <v>135</v>
      </c>
      <c r="AT4" s="109" t="s">
        <v>136</v>
      </c>
      <c r="AU4" s="109" t="s">
        <v>137</v>
      </c>
      <c r="AV4" s="110" t="s">
        <v>291</v>
      </c>
      <c r="AW4" s="109" t="s">
        <v>138</v>
      </c>
      <c r="AX4" s="109" t="s">
        <v>139</v>
      </c>
      <c r="AY4" s="109" t="s">
        <v>140</v>
      </c>
      <c r="AZ4" s="109" t="s">
        <v>141</v>
      </c>
      <c r="BA4" s="109" t="s">
        <v>142</v>
      </c>
      <c r="BB4" s="109" t="s">
        <v>143</v>
      </c>
      <c r="BC4" s="68" t="s">
        <v>47</v>
      </c>
      <c r="BD4" s="66"/>
      <c r="BE4" s="66"/>
    </row>
    <row r="5" spans="1:57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 t="s">
        <v>48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107"/>
      <c r="AS5" s="107"/>
      <c r="AT5" s="107"/>
      <c r="AU5" s="107"/>
      <c r="AV5" s="65" t="s">
        <v>48</v>
      </c>
      <c r="AW5" s="66"/>
      <c r="AX5" s="66"/>
      <c r="AY5" s="65"/>
      <c r="AZ5" s="66"/>
      <c r="BA5" s="66"/>
      <c r="BB5" s="66"/>
      <c r="BC5" s="66"/>
      <c r="BD5" s="66"/>
      <c r="BE5" s="66"/>
    </row>
    <row r="6" spans="1:57" ht="183" hidden="1" customHeight="1">
      <c r="A6" s="69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70" t="str">
        <f>IF(ISERR(FIND(B$4,Stac!$R12))=FALSE,IF(ISERR(FIND(CONCATENATE(B$4,"+"),Stac!$R12))=FALSE,IF(ISERR(FIND(CONCATENATE(B$4,"++"),Stac!$R12))=FALSE,IF(ISERR(FIND(CONCATENATE(B$4,"+++"),Stac!$R12))=FALSE,"+++","++"),"+"),"-"),"-")</f>
        <v>-</v>
      </c>
      <c r="C6" s="70" t="str">
        <f>IF(ISERR(FIND(C$4,Stac!$R12))=FALSE,IF(ISERR(FIND(CONCATENATE(C$4,"+"),Stac!$R12))=FALSE,IF(ISERR(FIND(CONCATENATE(C$4,"++"),Stac!$R12))=FALSE,IF(ISERR(FIND(CONCATENATE(C$4,"+++"),Stac!$R12))=FALSE,"+++","++"),"+"),"-"),"-")</f>
        <v>-</v>
      </c>
      <c r="D6" s="70" t="str">
        <f>IF(ISERR(FIND(D$4,Stac!$R12))=FALSE,IF(ISERR(FIND(CONCATENATE(D$4,"+"),Stac!$R12))=FALSE,IF(ISERR(FIND(CONCATENATE(D$4,"++"),Stac!$R12))=FALSE,IF(ISERR(FIND(CONCATENATE(D$4,"+++"),Stac!$R12))=FALSE,"+++","++"),"+"),"-"),"-")</f>
        <v>-</v>
      </c>
      <c r="E6" s="70" t="str">
        <f>IF(ISERR(FIND(E$4,Stac!$R12))=FALSE,IF(ISERR(FIND(CONCATENATE(E$4,"+"),Stac!$R12))=FALSE,IF(ISERR(FIND(CONCATENATE(E$4,"++"),Stac!$R12))=FALSE,IF(ISERR(FIND(CONCATENATE(E$4,"+++"),Stac!$R12))=FALSE,"+++","++"),"+"),"-"),"-")</f>
        <v>-</v>
      </c>
      <c r="F6" s="70" t="str">
        <f>IF(ISERR(FIND(F$4,Stac!$R12))=FALSE,IF(ISERR(FIND(CONCATENATE(F$4,"+"),Stac!$R12))=FALSE,IF(ISERR(FIND(CONCATENATE(F$4,"++"),Stac!$R12))=FALSE,IF(ISERR(FIND(CONCATENATE(F$4,"+++"),Stac!$R12))=FALSE,"+++","++"),"+"),"-"),"-")</f>
        <v>-</v>
      </c>
      <c r="G6" s="70" t="str">
        <f>IF(ISERR(FIND(G$4,Stac!$R12))=FALSE,IF(ISERR(FIND(CONCATENATE(G$4,"+"),Stac!$R12))=FALSE,IF(ISERR(FIND(CONCATENATE(G$4,"++"),Stac!$R12))=FALSE,IF(ISERR(FIND(CONCATENATE(G$4,"+++"),Stac!$R12))=FALSE,"+++","++"),"+"),"-"),"-")</f>
        <v>-</v>
      </c>
      <c r="H6" s="70" t="str">
        <f>IF(ISERR(FIND(H$4,Stac!$R12))=FALSE,IF(ISERR(FIND(CONCATENATE(H$4,"+"),Stac!$R12))=FALSE,IF(ISERR(FIND(CONCATENATE(H$4,"++"),Stac!$R12))=FALSE,IF(ISERR(FIND(CONCATENATE(H$4,"+++"),Stac!$R12))=FALSE,"+++","++"),"+"),"-"),"-")</f>
        <v>-</v>
      </c>
      <c r="I6" s="70" t="str">
        <f>IF(ISERR(FIND(I$4,Stac!$R12))=FALSE,IF(ISERR(FIND(CONCATENATE(I$4,"+"),Stac!$R12))=FALSE,IF(ISERR(FIND(CONCATENATE(I$4,"++"),Stac!$R12))=FALSE,IF(ISERR(FIND(CONCATENATE(I$4,"+++"),Stac!$R12))=FALSE,"+++","++"),"+"),"-"),"-")</f>
        <v>-</v>
      </c>
      <c r="J6" s="70" t="str">
        <f>IF(ISERR(FIND(J$4,Stac!$R12))=FALSE,IF(ISERR(FIND(CONCATENATE(J$4,"+"),Stac!$R12))=FALSE,IF(ISERR(FIND(CONCATENATE(J$4,"++"),Stac!$R12))=FALSE,IF(ISERR(FIND(CONCATENATE(J$4,"+++"),Stac!$R12))=FALSE,"+++","++"),"+"),"-"),"-")</f>
        <v>-</v>
      </c>
      <c r="K6" s="70" t="str">
        <f>IF(ISERR(FIND(K$4,Stac!$R12))=FALSE,IF(ISERR(FIND(CONCATENATE(K$4,"+"),Stac!$R12))=FALSE,IF(ISERR(FIND(CONCATENATE(K$4,"++"),Stac!$R12))=FALSE,IF(ISERR(FIND(CONCATENATE(K$4,"+++"),Stac!$R12))=FALSE,"+++","++"),"+"),"-"),"-")</f>
        <v>-</v>
      </c>
      <c r="L6" s="70" t="str">
        <f>IF(ISERR(FIND(L$4,Stac!$R12))=FALSE,IF(ISERR(FIND(CONCATENATE(L$4,"+"),Stac!$R12))=FALSE,IF(ISERR(FIND(CONCATENATE(L$4,"++"),Stac!$R12))=FALSE,IF(ISERR(FIND(CONCATENATE(L$4,"+++"),Stac!$R12))=FALSE,"+++","++"),"+"),"-"),"-")</f>
        <v>-</v>
      </c>
      <c r="M6" s="70" t="str">
        <f>IF(ISERR(FIND(M$4,Stac!$R12))=FALSE,IF(ISERR(FIND(CONCATENATE(M$4,"+"),Stac!$R12))=FALSE,IF(ISERR(FIND(CONCATENATE(M$4,"++"),Stac!$R12))=FALSE,IF(ISERR(FIND(CONCATENATE(M$4,"+++"),Stac!$R12))=FALSE,"+++","++"),"+"),"-"),"-")</f>
        <v>-</v>
      </c>
      <c r="N6" s="70" t="str">
        <f>IF(ISERR(FIND(N$4,Stac!$R12))=FALSE,IF(ISERR(FIND(CONCATENATE(N$4,"+"),Stac!$R12))=FALSE,IF(ISERR(FIND(CONCATENATE(N$4,"++"),Stac!$R12))=FALSE,IF(ISERR(FIND(CONCATENATE(N$4,"+++"),Stac!$R12))=FALSE,"+++","++"),"+"),"-"),"-")</f>
        <v>-</v>
      </c>
      <c r="O6" s="70" t="str">
        <f>IF(ISERR(FIND(O$4,Stac!$R12))=FALSE,IF(ISERR(FIND(CONCATENATE(O$4,"+"),Stac!$R12))=FALSE,IF(ISERR(FIND(CONCATENATE(O$4,"++"),Stac!$R12))=FALSE,IF(ISERR(FIND(CONCATENATE(O$4,"+++"),Stac!$R12))=FALSE,"+++","++"),"+"),"-"),"-")</f>
        <v>-</v>
      </c>
      <c r="P6" s="70" t="str">
        <f>IF(ISERR(FIND(P$4,Stac!$R12))=FALSE,IF(ISERR(FIND(CONCATENATE(P$4,"+"),Stac!$R12))=FALSE,IF(ISERR(FIND(CONCATENATE(P$4,"++"),Stac!$R12))=FALSE,IF(ISERR(FIND(CONCATENATE(P$4,"+++"),Stac!$R12))=FALSE,"+++","++"),"+"),"-"),"-")</f>
        <v>-</v>
      </c>
      <c r="Q6" s="70" t="str">
        <f>IF(ISERR(FIND(Q$4,Stac!$R12))=FALSE,IF(ISERR(FIND(CONCATENATE(Q$4,"+"),Stac!$R12))=FALSE,IF(ISERR(FIND(CONCATENATE(Q$4,"++"),Stac!$R12))=FALSE,IF(ISERR(FIND(CONCATENATE(Q$4,"+++"),Stac!$R12))=FALSE,"+++","++"),"+"),"-"),"-")</f>
        <v>-</v>
      </c>
      <c r="R6" s="70" t="str">
        <f>IF(ISERR(FIND(R$4,Stac!$R12))=FALSE,IF(ISERR(FIND(CONCATENATE(R$4,"+"),Stac!$R12))=FALSE,IF(ISERR(FIND(CONCATENATE(R$4,"++"),Stac!$R12))=FALSE,IF(ISERR(FIND(CONCATENATE(R$4,"+++"),Stac!$R12))=FALSE,"+++","++"),"+"),"-"),"-")</f>
        <v>-</v>
      </c>
      <c r="S6" s="70"/>
      <c r="T6" s="71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70" t="str">
        <f>IF(ISERR(FIND(U$4,Stac!$S12))=FALSE,IF(ISERR(FIND(CONCATENATE(U$4,"+"),Stac!$S12))=FALSE,IF(ISERR(FIND(CONCATENATE(U$4,"++"),Stac!$S12))=FALSE,IF(ISERR(FIND(CONCATENATE(U$4,"+++"),Stac!$S12))=FALSE,"+++","++"),"+"),"-"),"-")</f>
        <v>-</v>
      </c>
      <c r="V6" s="70" t="str">
        <f>IF(ISERR(FIND(V$4,Stac!$S12))=FALSE,IF(ISERR(FIND(CONCATENATE(V$4,"+"),Stac!$S12))=FALSE,IF(ISERR(FIND(CONCATENATE(V$4,"++"),Stac!$S12))=FALSE,IF(ISERR(FIND(CONCATENATE(V$4,"+++"),Stac!$S12))=FALSE,"+++","++"),"+"),"-"),"-")</f>
        <v>-</v>
      </c>
      <c r="W6" s="70" t="str">
        <f>IF(ISERR(FIND(W$4,Stac!$S12))=FALSE,IF(ISERR(FIND(CONCATENATE(W$4,"+"),Stac!$S12))=FALSE,IF(ISERR(FIND(CONCATENATE(W$4,"++"),Stac!$S12))=FALSE,IF(ISERR(FIND(CONCATENATE(W$4,"+++"),Stac!$S12))=FALSE,"+++","++"),"+"),"-"),"-")</f>
        <v>-</v>
      </c>
      <c r="X6" s="70" t="str">
        <f>IF(ISERR(FIND(X$4,Stac!$S12))=FALSE,IF(ISERR(FIND(CONCATENATE(X$4,"+"),Stac!$S12))=FALSE,IF(ISERR(FIND(CONCATENATE(X$4,"++"),Stac!$S12))=FALSE,IF(ISERR(FIND(CONCATENATE(X$4,"+++"),Stac!$S12))=FALSE,"+++","++"),"+"),"-"),"-")</f>
        <v>-</v>
      </c>
      <c r="Y6" s="70" t="str">
        <f>IF(ISERR(FIND(Y$4,Stac!$S12))=FALSE,IF(ISERR(FIND(CONCATENATE(Y$4,"+"),Stac!$S12))=FALSE,IF(ISERR(FIND(CONCATENATE(Y$4,"++"),Stac!$S12))=FALSE,IF(ISERR(FIND(CONCATENATE(Y$4,"+++"),Stac!$S12))=FALSE,"+++","++"),"+"),"-"),"-")</f>
        <v>-</v>
      </c>
      <c r="Z6" s="70" t="str">
        <f>IF(ISERR(FIND(Z$4,Stac!$S12))=FALSE,IF(ISERR(FIND(CONCATENATE(Z$4,"+"),Stac!$S12))=FALSE,IF(ISERR(FIND(CONCATENATE(Z$4,"++"),Stac!$S12))=FALSE,IF(ISERR(FIND(CONCATENATE(Z$4,"+++"),Stac!$S12))=FALSE,"+++","++"),"+"),"-"),"-")</f>
        <v>-</v>
      </c>
      <c r="AA6" s="70" t="str">
        <f>IF(ISERR(FIND(AA$4,Stac!$S12))=FALSE,IF(ISERR(FIND(CONCATENATE(AA$4,"+"),Stac!$S12))=FALSE,IF(ISERR(FIND(CONCATENATE(AA$4,"++"),Stac!$S12))=FALSE,IF(ISERR(FIND(CONCATENATE(AA$4,"+++"),Stac!$S12))=FALSE,"+++","++"),"+"),"-"),"-")</f>
        <v>-</v>
      </c>
      <c r="AB6" s="70" t="str">
        <f>IF(ISERR(FIND(AB$4,Stac!$S12))=FALSE,IF(ISERR(FIND(CONCATENATE(AB$4,"+"),Stac!$S12))=FALSE,IF(ISERR(FIND(CONCATENATE(AB$4,"++"),Stac!$S12))=FALSE,IF(ISERR(FIND(CONCATENATE(AB$4,"+++"),Stac!$S12))=FALSE,"+++","++"),"+"),"-"),"-")</f>
        <v>-</v>
      </c>
      <c r="AC6" s="70" t="str">
        <f>IF(ISERR(FIND(AC$4,Stac!$S12))=FALSE,IF(ISERR(FIND(CONCATENATE(AC$4,"+"),Stac!$S12))=FALSE,IF(ISERR(FIND(CONCATENATE(AC$4,"++"),Stac!$S12))=FALSE,IF(ISERR(FIND(CONCATENATE(AC$4,"+++"),Stac!$S12))=FALSE,"+++","++"),"+"),"-"),"-")</f>
        <v>-</v>
      </c>
      <c r="AD6" s="70" t="str">
        <f>IF(ISERR(FIND(AD$4,Stac!$S12))=FALSE,IF(ISERR(FIND(CONCATENATE(AD$4,"+"),Stac!$S12))=FALSE,IF(ISERR(FIND(CONCATENATE(AD$4,"++"),Stac!$S12))=FALSE,IF(ISERR(FIND(CONCATENATE(AD$4,"+++"),Stac!$S12))=FALSE,"+++","++"),"+"),"-"),"-")</f>
        <v>-</v>
      </c>
      <c r="AE6" s="70" t="str">
        <f>IF(ISERR(FIND(AE$4,Stac!$S12))=FALSE,IF(ISERR(FIND(CONCATENATE(AE$4,"+"),Stac!$S12))=FALSE,IF(ISERR(FIND(CONCATENATE(AE$4,"++"),Stac!$S12))=FALSE,IF(ISERR(FIND(CONCATENATE(AE$4,"+++"),Stac!$S12))=FALSE,"+++","++"),"+"),"-"),"-")</f>
        <v>-</v>
      </c>
      <c r="AF6" s="70" t="str">
        <f>IF(ISERR(FIND(AF$4,Stac!$S12))=FALSE,IF(ISERR(FIND(CONCATENATE(AF$4,"+"),Stac!$S12))=FALSE,IF(ISERR(FIND(CONCATENATE(AF$4,"++"),Stac!$S12))=FALSE,IF(ISERR(FIND(CONCATENATE(AF$4,"+++"),Stac!$S12))=FALSE,"+++","++"),"+"),"-"),"-")</f>
        <v>-</v>
      </c>
      <c r="AG6" s="70" t="str">
        <f>IF(ISERR(FIND(AG$4,Stac!$S12))=FALSE,IF(ISERR(FIND(CONCATENATE(AG$4,"+"),Stac!$S12))=FALSE,IF(ISERR(FIND(CONCATENATE(AG$4,"++"),Stac!$S12))=FALSE,IF(ISERR(FIND(CONCATENATE(AG$4,"+++"),Stac!$S12))=FALSE,"+++","++"),"+"),"-"),"-")</f>
        <v>-</v>
      </c>
      <c r="AH6" s="70" t="str">
        <f>IF(ISERR(FIND(AH$4,Stac!$S12))=FALSE,IF(ISERR(FIND(CONCATENATE(AH$4,"+"),Stac!$S12))=FALSE,IF(ISERR(FIND(CONCATENATE(AH$4,"++"),Stac!$S12))=FALSE,IF(ISERR(FIND(CONCATENATE(AH$4,"+++"),Stac!$S12))=FALSE,"+++","++"),"+"),"-"),"-")</f>
        <v>-</v>
      </c>
      <c r="AI6" s="70" t="str">
        <f>IF(ISERR(FIND(AI$4,Stac!$S12))=FALSE,IF(ISERR(FIND(CONCATENATE(AI$4,"+"),Stac!$S12))=FALSE,IF(ISERR(FIND(CONCATENATE(AI$4,"++"),Stac!$S12))=FALSE,IF(ISERR(FIND(CONCATENATE(AI$4,"+++"),Stac!$S12))=FALSE,"+++","++"),"+"),"-"),"-")</f>
        <v>-</v>
      </c>
      <c r="AJ6" s="70" t="str">
        <f>IF(ISERR(FIND(AJ$4,Stac!$S12))=FALSE,IF(ISERR(FIND(CONCATENATE(AJ$4,"+"),Stac!$S12))=FALSE,IF(ISERR(FIND(CONCATENATE(AJ$4,"++"),Stac!$S12))=FALSE,IF(ISERR(FIND(CONCATENATE(AJ$4,"+++"),Stac!$S12))=FALSE,"+++","++"),"+"),"-"),"-")</f>
        <v>-</v>
      </c>
      <c r="AK6" s="70" t="str">
        <f>IF(ISERR(FIND(AK$4,Stac!$S12))=FALSE,IF(ISERR(FIND(CONCATENATE(AK$4,"+"),Stac!$S12))=FALSE,IF(ISERR(FIND(CONCATENATE(AK$4,"++"),Stac!$S12))=FALSE,IF(ISERR(FIND(CONCATENATE(AK$4,"+++"),Stac!$S12))=FALSE,"+++","++"),"+"),"-"),"-")</f>
        <v>-</v>
      </c>
      <c r="AL6" s="70" t="str">
        <f>IF(ISERR(FIND(AL$4,Stac!$S12))=FALSE,IF(ISERR(FIND(CONCATENATE(AL$4,"+"),Stac!$S12))=FALSE,IF(ISERR(FIND(CONCATENATE(AL$4,"++"),Stac!$S12))=FALSE,IF(ISERR(FIND(CONCATENATE(AL$4,"+++"),Stac!$S12))=FALSE,"+++","++"),"+"),"-"),"-")</f>
        <v>-</v>
      </c>
      <c r="AM6" s="70" t="str">
        <f>IF(ISERR(FIND(AM$4,Stac!$S12))=FALSE,IF(ISERR(FIND(CONCATENATE(AM$4,"+"),Stac!$S12))=FALSE,IF(ISERR(FIND(CONCATENATE(AM$4,"++"),Stac!$S12))=FALSE,IF(ISERR(FIND(CONCATENATE(AM$4,"+++"),Stac!$S12))=FALSE,"+++","++"),"+"),"-"),"-")</f>
        <v>-</v>
      </c>
      <c r="AN6" s="70" t="str">
        <f>IF(ISERR(FIND(AN$4,Stac!$S12))=FALSE,IF(ISERR(FIND(CONCATENATE(AN$4,"+"),Stac!$S12))=FALSE,IF(ISERR(FIND(CONCATENATE(AN$4,"++"),Stac!$S12))=FALSE,IF(ISERR(FIND(CONCATENATE(AN$4,"+++"),Stac!$S12))=FALSE,"+++","++"),"+"),"-"),"-")</f>
        <v>-</v>
      </c>
      <c r="AO6" s="70" t="str">
        <f>IF(ISERR(FIND(AO$4,Stac!$S12))=FALSE,IF(ISERR(FIND(CONCATENATE(AO$4,"+"),Stac!$S12))=FALSE,IF(ISERR(FIND(CONCATENATE(AO$4,"++"),Stac!$S12))=FALSE,IF(ISERR(FIND(CONCATENATE(AO$4,"+++"),Stac!$S12))=FALSE,"+++","++"),"+"),"-"),"-")</f>
        <v>-</v>
      </c>
      <c r="AP6" s="70" t="str">
        <f>IF(ISERR(FIND(AP$4,Stac!$S12))=FALSE,IF(ISERR(FIND(CONCATENATE(AP$4,"+"),Stac!$S12))=FALSE,IF(ISERR(FIND(CONCATENATE(AP$4,"++"),Stac!$S12))=FALSE,IF(ISERR(FIND(CONCATENATE(AP$4,"+++"),Stac!$S12))=FALSE,"+++","++"),"+"),"-"),"-")</f>
        <v>-</v>
      </c>
      <c r="AQ6" s="70" t="str">
        <f>IF(ISERR(FIND(AQ$4,Stac!$S12))=FALSE,IF(ISERR(FIND(CONCATENATE(AQ$4,"+"),Stac!$S12))=FALSE,IF(ISERR(FIND(CONCATENATE(AQ$4,"++"),Stac!$S12))=FALSE,IF(ISERR(FIND(CONCATENATE(AQ$4,"+++"),Stac!$S12))=FALSE,"+++","++"),"+"),"-"),"-")</f>
        <v>-</v>
      </c>
      <c r="AR6" s="70"/>
      <c r="AS6" s="70"/>
      <c r="AT6" s="70"/>
      <c r="AU6" s="70"/>
      <c r="AV6" s="71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70" t="str">
        <f>IF(ISERR(FIND(AW$4,Stac!$T12))=FALSE,IF(ISERR(FIND(CONCATENATE(AW$4,"+"),Stac!$T12))=FALSE,IF(ISERR(FIND(CONCATENATE(AW$4,"++"),Stac!$T12))=FALSE,IF(ISERR(FIND(CONCATENATE(AW$4,"+++"),Stac!$T12))=FALSE,"+++","++"),"+"),"-"),"-")</f>
        <v>-</v>
      </c>
      <c r="AX6" s="70" t="str">
        <f>IF(ISERR(FIND(AX$4,Stac!$T12))=FALSE,IF(ISERR(FIND(CONCATENATE(AX$4,"+"),Stac!$T12))=FALSE,IF(ISERR(FIND(CONCATENATE(AX$4,"++"),Stac!$T12))=FALSE,IF(ISERR(FIND(CONCATENATE(AX$4,"+++"),Stac!$T12))=FALSE,"+++","++"),"+"),"-"),"-")</f>
        <v>-</v>
      </c>
      <c r="AY6" s="70" t="str">
        <f>IF(ISERR(FIND(AY$4,Stac!$T12))=FALSE,IF(ISERR(FIND(CONCATENATE(AY$4,"+"),Stac!$T12))=FALSE,IF(ISERR(FIND(CONCATENATE(AY$4,"++"),Stac!$T12))=FALSE,IF(ISERR(FIND(CONCATENATE(AY$4,"+++"),Stac!$T12))=FALSE,"+++","++"),"+"),"-"),"-")</f>
        <v>-</v>
      </c>
      <c r="AZ6" s="70" t="str">
        <f>IF(ISERR(FIND(AZ$4,Stac!$T12))=FALSE,IF(ISERR(FIND(CONCATENATE(AZ$4,"+"),Stac!$T12))=FALSE,IF(ISERR(FIND(CONCATENATE(AZ$4,"++"),Stac!$T12))=FALSE,IF(ISERR(FIND(CONCATENATE(AZ$4,"+++"),Stac!$T12))=FALSE,"+++","++"),"+"),"-"),"-")</f>
        <v>-</v>
      </c>
      <c r="BA6" s="70" t="str">
        <f>IF(ISERR(FIND(BA$4,Stac!$T12))=FALSE,IF(ISERR(FIND(CONCATENATE(BA$4,"+"),Stac!$T12))=FALSE,IF(ISERR(FIND(CONCATENATE(BA$4,"++"),Stac!$T12))=FALSE,IF(ISERR(FIND(CONCATENATE(BA$4,"+++"),Stac!$T12))=FALSE,"+++","++"),"+"),"-"),"-")</f>
        <v>-</v>
      </c>
      <c r="BB6" s="70" t="str">
        <f>IF(ISERR(FIND(BB$4,Stac!$T12))=FALSE,IF(ISERR(FIND(CONCATENATE(BB$4,"+"),Stac!$T12))=FALSE,IF(ISERR(FIND(CONCATENATE(BB$4,"++"),Stac!$T12))=FALSE,IF(ISERR(FIND(CONCATENATE(BB$4,"+++"),Stac!$T12))=FALSE,"+++","++"),"+"),"-"),"-")</f>
        <v>-</v>
      </c>
      <c r="BC6" s="70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70"/>
      <c r="BE6" s="70"/>
    </row>
    <row r="7" spans="1:57">
      <c r="A7" s="72" t="str">
        <f>Stac!C13</f>
        <v>Semestr 1: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2" t="str">
        <f>Stac!C13</f>
        <v>Semestr 1: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2" t="str">
        <f>Stac!C13</f>
        <v>Semestr 1:</v>
      </c>
      <c r="AW7" s="73"/>
      <c r="AX7" s="73"/>
      <c r="AY7" s="131"/>
      <c r="AZ7" s="73"/>
      <c r="BA7" s="73"/>
      <c r="BB7" s="73"/>
      <c r="BC7" s="73"/>
      <c r="BD7" s="73"/>
      <c r="BE7" s="73"/>
    </row>
    <row r="8" spans="1:57" ht="63.75" hidden="1">
      <c r="A8" s="69" t="str">
        <f>Stac!C14</f>
        <v>Moduł kształcenia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2" t="str">
        <f>Stac!C14</f>
        <v>Moduł kształcenia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2" t="str">
        <f>Stac!C14</f>
        <v>Moduł kształcenia</v>
      </c>
      <c r="AW8" s="73"/>
      <c r="AX8" s="73"/>
      <c r="AY8" s="72" t="str">
        <f>Stac!C14</f>
        <v>Moduł kształcenia</v>
      </c>
      <c r="AZ8" s="73"/>
      <c r="BA8" s="73"/>
      <c r="BB8" s="73"/>
      <c r="BC8" s="73"/>
      <c r="BD8" s="73"/>
      <c r="BE8" s="73"/>
    </row>
    <row r="9" spans="1:57">
      <c r="A9" s="69" t="str">
        <f>Stac!C15</f>
        <v>Systemy bezczujnikowe</v>
      </c>
      <c r="B9" s="70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9" s="70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9" s="70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9" s="70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9" s="70" t="str">
        <f>IF(ISERR(FIND(F$4,Stac!$R15))=FALSE,IF(ISERR(FIND(CONCATENATE(F$4,"+"),Stac!$R15))=FALSE,IF(ISERR(FIND(CONCATENATE(F$4,"++"),Stac!$R15))=FALSE,IF(ISERR(FIND(CONCATENATE(F$4,"+++"),Stac!$R15))=FALSE,"+++","++"),"+")," ")," ")</f>
        <v>+</v>
      </c>
      <c r="G9" s="70" t="str">
        <f>IF(ISERR(FIND(G$4,Stac!$R15))=FALSE,IF(ISERR(FIND(CONCATENATE(G$4,"+"),Stac!$R15))=FALSE,IF(ISERR(FIND(CONCATENATE(G$4,"++"),Stac!$R15))=FALSE,IF(ISERR(FIND(CONCATENATE(G$4,"+++"),Stac!$R15))=FALSE,"+++","++"),"+")," ")," ")</f>
        <v xml:space="preserve"> </v>
      </c>
      <c r="H9" s="70" t="str">
        <f>IF(ISERR(FIND(H$4,Stac!$R15))=FALSE,IF(ISERR(FIND(CONCATENATE(H$4,"+"),Stac!$R15))=FALSE,IF(ISERR(FIND(CONCATENATE(H$4,"++"),Stac!$R15))=FALSE,IF(ISERR(FIND(CONCATENATE(H$4,"+++"),Stac!$R15))=FALSE,"+++","++"),"+")," ")," ")</f>
        <v>+</v>
      </c>
      <c r="I9" s="70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9" s="70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9" s="70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9" s="70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9" s="70" t="str">
        <f>IF(ISERR(FIND(M$4,Stac!$R15))=FALSE,IF(ISERR(FIND(CONCATENATE(M$4,"+"),Stac!$R15))=FALSE,IF(ISERR(FIND(CONCATENATE(M$4,"++"),Stac!$R15))=FALSE,IF(ISERR(FIND(CONCATENATE(M$4,"+++"),Stac!$R15))=FALSE,"+++","++"),"+")," ")," ")</f>
        <v>+</v>
      </c>
      <c r="N9" s="70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9" s="70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9" s="70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9" s="70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9" s="70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9" s="70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9" s="71" t="str">
        <f>Stac!C15</f>
        <v>Systemy bezczujnikowe</v>
      </c>
      <c r="U9" s="70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9" s="70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9" s="70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9" s="70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9" s="70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9" s="70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9" s="70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9" s="70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9" s="70" t="str">
        <f>IF(ISERR(FIND(AC$4,Stac!$S15))=FALSE,IF(ISERR(FIND(CONCATENATE(AC$4,"+"),Stac!$S15))=FALSE,IF(ISERR(FIND(CONCATENATE(AC$4,"++"),Stac!$S15))=FALSE,IF(ISERR(FIND(CONCATENATE(AC$4,"+++"),Stac!$S15))=FALSE,"+++","++"),"+")," ")," ")</f>
        <v>+</v>
      </c>
      <c r="AD9" s="70" t="str">
        <f>IF(ISERR(FIND(AD$4,Stac!$S15))=FALSE,IF(ISERR(FIND(CONCATENATE(AD$4,"+"),Stac!$S15))=FALSE,IF(ISERR(FIND(CONCATENATE(AD$4,"++"),Stac!$S15))=FALSE,IF(ISERR(FIND(CONCATENATE(AD$4,"+++"),Stac!$S15))=FALSE,"+++","++"),"+")," ")," ")</f>
        <v>+</v>
      </c>
      <c r="AE9" s="70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9" s="70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9" s="70" t="str">
        <f>IF(ISERR(FIND(AG$4,Stac!$S15))=FALSE,IF(ISERR(FIND(CONCATENATE(AG$4,"+"),Stac!$S15))=FALSE,IF(ISERR(FIND(CONCATENATE(AG$4,"++"),Stac!$S15))=FALSE,IF(ISERR(FIND(CONCATENATE(AG$4,"+++"),Stac!$S15))=FALSE,"+++","++"),"+")," ")," ")</f>
        <v xml:space="preserve"> </v>
      </c>
      <c r="AH9" s="70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9" s="70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9" s="70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9" s="70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9" s="70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9" s="70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9" s="70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9" s="70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9" s="70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9" s="70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9" s="70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9" s="70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9" s="70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9" s="70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9" s="71" t="str">
        <f>Stac!C15</f>
        <v>Systemy bezczujnikowe</v>
      </c>
      <c r="AW9" s="70" t="str">
        <f>IF(ISERR(FIND(AW$4,Stac!$T15))=FALSE,IF(ISERR(FIND(CONCATENATE(AW$4,"+"),Stac!$T15))=FALSE,IF(ISERR(FIND(CONCATENATE(AW$4,"++"),Stac!$T15))=FALSE,IF(ISERR(FIND(CONCATENATE(AW$4,"+++"),Stac!$T15))=FALSE,"+++","++"),"+")," ")," ")</f>
        <v>+</v>
      </c>
      <c r="AX9" s="70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9" s="70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9" s="70" t="str">
        <f>IF(ISERR(FIND(AZ$4,Stac!$T15))=FALSE,IF(ISERR(FIND(CONCATENATE(AZ$4,"+"),Stac!$T15))=FALSE,IF(ISERR(FIND(CONCATENATE(AZ$4,"++"),Stac!$T15))=FALSE,IF(ISERR(FIND(CONCATENATE(AZ$4,"+++"),Stac!$T15))=FALSE,"+++","++"),"+")," ")," ")</f>
        <v xml:space="preserve"> </v>
      </c>
      <c r="BA9" s="70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9" s="70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9" s="70" t="str">
        <f>IF(ISERR(FIND(BC$4,Stac!$T15))=0,IF(ISERR(FIND(CONCATENATE(BC$4,"+"),Stac!$T15))=0,IF(ISERR(FIND(CONCATENATE(BC$4,"++"),Stac!$T15))=0,IF(ISERR(FIND(CONCATENATE(BC$4,"+++"),Stac!$T15))=0,"+++","++"),"+"),"-"),"-")</f>
        <v>-</v>
      </c>
      <c r="BD9" s="70" t="str">
        <f>IF(ISERR(FIND(BD$4,Stac!$T15))=0,IF(ISERR(FIND(CONCATENATE(BD$4,"+"),Stac!$T15))=0,IF(ISERR(FIND(CONCATENATE(BD$4,"++"),Stac!$T15))=0,IF(ISERR(FIND(CONCATENATE(BD$4,"+++"),Stac!$T15))=0,"+++","++"),"+"),"-"),"-")</f>
        <v>-</v>
      </c>
      <c r="BE9" s="70" t="str">
        <f>IF(ISERR(FIND(BE$4,Stac!$T15))=0,IF(ISERR(FIND(CONCATENATE(BE$4,"+"),Stac!$T15))=0,IF(ISERR(FIND(CONCATENATE(BE$4,"++"),Stac!$T15))=0,IF(ISERR(FIND(CONCATENATE(BE$4,"+++"),Stac!$T15))=0,"+++","++"),"+"),"-"),"-")</f>
        <v>-</v>
      </c>
    </row>
    <row r="10" spans="1:57" ht="27" customHeight="1">
      <c r="A10" s="69" t="str">
        <f>Stac!C16</f>
        <v>Napędy w procesach, maszynach, urządzeniach i robotach</v>
      </c>
      <c r="B10" s="70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0" s="70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0" s="70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0" s="70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0" s="70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10" s="70" t="str">
        <f>IF(ISERR(FIND(G$4,Stac!$R16))=FALSE,IF(ISERR(FIND(CONCATENATE(G$4,"+"),Stac!$R16))=FALSE,IF(ISERR(FIND(CONCATENATE(G$4,"++"),Stac!$R16))=FALSE,IF(ISERR(FIND(CONCATENATE(G$4,"+++"),Stac!$R16))=FALSE,"+++","++"),"+")," ")," ")</f>
        <v>+</v>
      </c>
      <c r="H10" s="70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10" s="70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0" s="70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0" s="70" t="str">
        <f>IF(ISERR(FIND(K$4,Stac!$R16))=FALSE,IF(ISERR(FIND(CONCATENATE(K$4,"+"),Stac!$R16))=FALSE,IF(ISERR(FIND(CONCATENATE(K$4,"++"),Stac!$R16))=FALSE,IF(ISERR(FIND(CONCATENATE(K$4,"+++"),Stac!$R16))=FALSE,"+++","++"),"+")," ")," ")</f>
        <v>+</v>
      </c>
      <c r="L10" s="70" t="str">
        <f>IF(ISERR(FIND(L$4,Stac!$R16))=FALSE,IF(ISERR(FIND(CONCATENATE(L$4,"+"),Stac!$R16))=FALSE,IF(ISERR(FIND(CONCATENATE(L$4,"++"),Stac!$R16))=FALSE,IF(ISERR(FIND(CONCATENATE(L$4,"+++"),Stac!$R16))=FALSE,"+++","++"),"+")," ")," ")</f>
        <v>+</v>
      </c>
      <c r="M10" s="70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0" s="70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0" s="70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0" s="70" t="str">
        <f>IF(ISERR(FIND(P$4,Stac!$R16))=FALSE,IF(ISERR(FIND(CONCATENATE(P$4,"+"),Stac!$R16))=FALSE,IF(ISERR(FIND(CONCATENATE(P$4,"++"),Stac!$R16))=FALSE,IF(ISERR(FIND(CONCATENATE(P$4,"+++"),Stac!$R16))=FALSE,"+++","++"),"+")," ")," ")</f>
        <v xml:space="preserve"> </v>
      </c>
      <c r="Q10" s="70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0" s="70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0" s="70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0" s="71" t="str">
        <f>Stac!C16</f>
        <v>Napędy w procesach, maszynach, urządzeniach i robotach</v>
      </c>
      <c r="U10" s="70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10" s="70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10" s="70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10" s="70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10" s="70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10" s="70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10" s="70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10" s="70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10" s="70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10" s="70" t="str">
        <f>IF(ISERR(FIND(AD$4,Stac!$S16))=FALSE,IF(ISERR(FIND(CONCATENATE(AD$4,"+"),Stac!$S16))=FALSE,IF(ISERR(FIND(CONCATENATE(AD$4,"++"),Stac!$S16))=FALSE,IF(ISERR(FIND(CONCATENATE(AD$4,"+++"),Stac!$S16))=FALSE,"+++","++"),"+")," ")," ")</f>
        <v>+</v>
      </c>
      <c r="AE10" s="70" t="str">
        <f>IF(ISERR(FIND(AE$4,Stac!$S16))=FALSE,IF(ISERR(FIND(CONCATENATE(AE$4,"+"),Stac!$S16))=FALSE,IF(ISERR(FIND(CONCATENATE(AE$4,"++"),Stac!$S16))=FALSE,IF(ISERR(FIND(CONCATENATE(AE$4,"+++"),Stac!$S16))=FALSE,"+++","++"),"+")," ")," ")</f>
        <v xml:space="preserve"> </v>
      </c>
      <c r="AF10" s="70" t="str">
        <f>IF(ISERR(FIND(AF$4,Stac!$S16))=FALSE,IF(ISERR(FIND(CONCATENATE(AF$4,"+"),Stac!$S16))=FALSE,IF(ISERR(FIND(CONCATENATE(AF$4,"++"),Stac!$S16))=FALSE,IF(ISERR(FIND(CONCATENATE(AF$4,"+++"),Stac!$S16))=FALSE,"+++","++"),"+")," ")," ")</f>
        <v>+</v>
      </c>
      <c r="AG10" s="70" t="str">
        <f>IF(ISERR(FIND(AG$4,Stac!$S16))=FALSE,IF(ISERR(FIND(CONCATENATE(AG$4,"+"),Stac!$S16))=FALSE,IF(ISERR(FIND(CONCATENATE(AG$4,"++"),Stac!$S16))=FALSE,IF(ISERR(FIND(CONCATENATE(AG$4,"+++"),Stac!$S16))=FALSE,"+++","++"),"+")," ")," ")</f>
        <v xml:space="preserve"> </v>
      </c>
      <c r="AH10" s="70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0" s="70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0" s="70" t="str">
        <f>IF(ISERR(FIND(AJ$4,Stac!$S16))=FALSE,IF(ISERR(FIND(CONCATENATE(AJ$4,"+"),Stac!$S16))=FALSE,IF(ISERR(FIND(CONCATENATE(AJ$4,"++"),Stac!$S16))=FALSE,IF(ISERR(FIND(CONCATENATE(AJ$4,"+++"),Stac!$S16))=FALSE,"+++","++"),"+")," ")," ")</f>
        <v xml:space="preserve"> </v>
      </c>
      <c r="AK10" s="70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0" s="70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0" s="70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10" s="70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0" s="70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0" s="70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10" s="70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0" s="70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0" s="70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10" s="70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10" s="70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0" s="71" t="str">
        <f>Stac!C16</f>
        <v>Napędy w procesach, maszynach, urządzeniach i robotach</v>
      </c>
      <c r="AW10" s="70" t="str">
        <f>IF(ISERR(FIND(AW$4,Stac!$T16))=FALSE,IF(ISERR(FIND(CONCATENATE(AW$4,"+"),Stac!$T16))=FALSE,IF(ISERR(FIND(CONCATENATE(AW$4,"++"),Stac!$T16))=FALSE,IF(ISERR(FIND(CONCATENATE(AW$4,"+++"),Stac!$T16))=FALSE,"+++","++"),"+")," ")," ")</f>
        <v xml:space="preserve"> </v>
      </c>
      <c r="AX10" s="70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10" s="70" t="str">
        <f>IF(ISERR(FIND(AY$4,Stac!$T16))=FALSE,IF(ISERR(FIND(CONCATENATE(AY$4,"+"),Stac!$T16))=FALSE,IF(ISERR(FIND(CONCATENATE(AY$4,"++"),Stac!$T16))=FALSE,IF(ISERR(FIND(CONCATENATE(AY$4,"+++"),Stac!$T16))=FALSE,"+++","++"),"+")," ")," ")</f>
        <v xml:space="preserve"> </v>
      </c>
      <c r="AZ10" s="70" t="str">
        <f>IF(ISERR(FIND(AZ$4,Stac!$T16))=FALSE,IF(ISERR(FIND(CONCATENATE(AZ$4,"+"),Stac!$T16))=FALSE,IF(ISERR(FIND(CONCATENATE(AZ$4,"++"),Stac!$T16))=FALSE,IF(ISERR(FIND(CONCATENATE(AZ$4,"+++"),Stac!$T16))=FALSE,"+++","++"),"+")," ")," ")</f>
        <v>+</v>
      </c>
      <c r="BA10" s="70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10" s="70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10" s="70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70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70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>
      <c r="A11" s="69" t="str">
        <f>Stac!C17</f>
        <v>Metody obliczeniowe optymalizacji</v>
      </c>
      <c r="B11" s="70" t="str">
        <f>IF(ISERR(FIND(B$4,Stac!$R17))=FALSE,IF(ISERR(FIND(CONCATENATE(B$4,"+"),Stac!$R17))=FALSE,IF(ISERR(FIND(CONCATENATE(B$4,"++"),Stac!$R17))=FALSE,IF(ISERR(FIND(CONCATENATE(B$4,"+++"),Stac!$R17))=FALSE,"+++","++"),"+")," ")," ")</f>
        <v>+</v>
      </c>
      <c r="C11" s="70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1" s="70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1" s="70" t="str">
        <f>IF(ISERR(FIND(E$4,Stac!$R17))=FALSE,IF(ISERR(FIND(CONCATENATE(E$4,"+"),Stac!$R17))=FALSE,IF(ISERR(FIND(CONCATENATE(E$4,"++"),Stac!$R17))=FALSE,IF(ISERR(FIND(CONCATENATE(E$4,"+++"),Stac!$R17))=FALSE,"+++","++"),"+")," ")," ")</f>
        <v xml:space="preserve"> </v>
      </c>
      <c r="F11" s="70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1" s="70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1" s="70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1" s="70" t="str">
        <f>IF(ISERR(FIND(I$4,Stac!$R17))=FALSE,IF(ISERR(FIND(CONCATENATE(I$4,"+"),Stac!$R17))=FALSE,IF(ISERR(FIND(CONCATENATE(I$4,"++"),Stac!$R17))=FALSE,IF(ISERR(FIND(CONCATENATE(I$4,"+++"),Stac!$R17))=FALSE,"+++","++"),"+")," ")," ")</f>
        <v>+</v>
      </c>
      <c r="J11" s="70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1" s="70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1" s="70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1" s="70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1" s="70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1" s="70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1" s="70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1" s="70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1" s="70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1" s="70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1" s="71" t="str">
        <f>Stac!C17</f>
        <v>Metody obliczeniowe optymalizacji</v>
      </c>
      <c r="U11" s="70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1" s="70" t="str">
        <f>IF(ISERR(FIND(V$4,Stac!$S17))=FALSE,IF(ISERR(FIND(CONCATENATE(V$4,"+"),Stac!$S17))=FALSE,IF(ISERR(FIND(CONCATENATE(V$4,"++"),Stac!$S17))=FALSE,IF(ISERR(FIND(CONCATENATE(V$4,"+++"),Stac!$S17))=FALSE,"+++","++"),"+")," ")," ")</f>
        <v xml:space="preserve"> </v>
      </c>
      <c r="W11" s="70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1" s="70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1" s="70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1" s="70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1" s="70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1" s="70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1" s="70" t="str">
        <f>IF(ISERR(FIND(AC$4,Stac!$S17))=FALSE,IF(ISERR(FIND(CONCATENATE(AC$4,"+"),Stac!$S17))=FALSE,IF(ISERR(FIND(CONCATENATE(AC$4,"++"),Stac!$S17))=FALSE,IF(ISERR(FIND(CONCATENATE(AC$4,"+++"),Stac!$S17))=FALSE,"+++","++"),"+")," ")," ")</f>
        <v xml:space="preserve"> </v>
      </c>
      <c r="AD11" s="70" t="str">
        <f>IF(ISERR(FIND(AD$4,Stac!$S17))=FALSE,IF(ISERR(FIND(CONCATENATE(AD$4,"+"),Stac!$S17))=FALSE,IF(ISERR(FIND(CONCATENATE(AD$4,"++"),Stac!$S17))=FALSE,IF(ISERR(FIND(CONCATENATE(AD$4,"+++"),Stac!$S17))=FALSE,"+++","++"),"+")," ")," ")</f>
        <v>+</v>
      </c>
      <c r="AE11" s="70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1" s="70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1" s="70" t="str">
        <f>IF(ISERR(FIND(AG$4,Stac!$S17))=FALSE,IF(ISERR(FIND(CONCATENATE(AG$4,"+"),Stac!$S17))=FALSE,IF(ISERR(FIND(CONCATENATE(AG$4,"++"),Stac!$S17))=FALSE,IF(ISERR(FIND(CONCATENATE(AG$4,"+++"),Stac!$S17))=FALSE,"+++","++"),"+")," ")," ")</f>
        <v xml:space="preserve"> </v>
      </c>
      <c r="AH11" s="70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1" s="70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1" s="70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1" s="70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1" s="70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1" s="70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1" s="70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1" s="70" t="str">
        <f>IF(ISERR(FIND(AO$4,Stac!$S17))=FALSE,IF(ISERR(FIND(CONCATENATE(AO$4,"+"),Stac!$S17))=FALSE,IF(ISERR(FIND(CONCATENATE(AO$4,"++"),Stac!$S17))=FALSE,IF(ISERR(FIND(CONCATENATE(AO$4,"+++"),Stac!$S17))=FALSE,"+++","++"),"+")," ")," ")</f>
        <v xml:space="preserve"> </v>
      </c>
      <c r="AP11" s="70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1" s="70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1" s="70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1" s="70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1" s="70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1" s="70" t="str">
        <f>IF(ISERR(FIND(AU$4,Stac!$S17))=FALSE,IF(ISERR(FIND(CONCATENATE(AU$4,"+"),Stac!$S17))=FALSE,IF(ISERR(FIND(CONCATENATE(AU$4,"++"),Stac!$S17))=FALSE,IF(ISERR(FIND(CONCATENATE(AU$4,"+++"),Stac!$S17))=FALSE,"+++","++"),"+")," ")," ")</f>
        <v>+</v>
      </c>
      <c r="AV11" s="71" t="str">
        <f>Stac!C17</f>
        <v>Metody obliczeniowe optymalizacji</v>
      </c>
      <c r="AW11" s="70" t="str">
        <f>IF(ISERR(FIND(AW$4,Stac!$T17))=FALSE,IF(ISERR(FIND(CONCATENATE(AW$4,"+"),Stac!$T17))=FALSE,IF(ISERR(FIND(CONCATENATE(AW$4,"++"),Stac!$T17))=FALSE,IF(ISERR(FIND(CONCATENATE(AW$4,"+++"),Stac!$T17))=FALSE,"+++","++"),"+")," ")," ")</f>
        <v>+</v>
      </c>
      <c r="AX11" s="70" t="str">
        <f>IF(ISERR(FIND(AX$4,Stac!$T17))=FALSE,IF(ISERR(FIND(CONCATENATE(AX$4,"+"),Stac!$T17))=FALSE,IF(ISERR(FIND(CONCATENATE(AX$4,"++"),Stac!$T17))=FALSE,IF(ISERR(FIND(CONCATENATE(AX$4,"+++"),Stac!$T17))=FALSE,"+++","++"),"+")," ")," ")</f>
        <v xml:space="preserve"> </v>
      </c>
      <c r="AY11" s="70" t="str">
        <f>IF(ISERR(FIND(AY$4,Stac!$T17))=FALSE,IF(ISERR(FIND(CONCATENATE(AY$4,"+"),Stac!$T17))=FALSE,IF(ISERR(FIND(CONCATENATE(AY$4,"++"),Stac!$T17))=FALSE,IF(ISERR(FIND(CONCATENATE(AY$4,"+++"),Stac!$T17))=FALSE,"+++","++"),"+")," ")," ")</f>
        <v xml:space="preserve"> </v>
      </c>
      <c r="AZ11" s="70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1" s="70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1" s="70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1" s="70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70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70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27.6" customHeight="1">
      <c r="A12" s="69" t="str">
        <f>Stac!C18</f>
        <v>Metody inteligencji maszynowej w automatyce</v>
      </c>
      <c r="B12" s="70" t="str">
        <f>IF(ISERR(FIND(B$4,Stac!$R18))=FALSE,IF(ISERR(FIND(CONCATENATE(B$4,"+"),Stac!$R18))=FALSE,IF(ISERR(FIND(CONCATENATE(B$4,"++"),Stac!$R18))=FALSE,IF(ISERR(FIND(CONCATENATE(B$4,"+++"),Stac!$R18))=FALSE,"+++","++"),"+")," ")," ")</f>
        <v xml:space="preserve"> </v>
      </c>
      <c r="C12" s="70" t="str">
        <f>IF(ISERR(FIND(C$4,Stac!$R18))=FALSE,IF(ISERR(FIND(CONCATENATE(C$4,"+"),Stac!$R18))=FALSE,IF(ISERR(FIND(CONCATENATE(C$4,"++"),Stac!$R18))=FALSE,IF(ISERR(FIND(CONCATENATE(C$4,"+++"),Stac!$R18))=FALSE,"+++","++"),"+")," ")," ")</f>
        <v>+</v>
      </c>
      <c r="D12" s="70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2" s="70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2" s="70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2" s="70" t="str">
        <f>IF(ISERR(FIND(G$4,Stac!$R18))=FALSE,IF(ISERR(FIND(CONCATENATE(G$4,"+"),Stac!$R18))=FALSE,IF(ISERR(FIND(CONCATENATE(G$4,"++"),Stac!$R18))=FALSE,IF(ISERR(FIND(CONCATENATE(G$4,"+++"),Stac!$R18))=FALSE,"+++","++"),"+")," ")," ")</f>
        <v xml:space="preserve"> </v>
      </c>
      <c r="H12" s="70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2" s="70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2" s="70" t="str">
        <f>IF(ISERR(FIND(J$4,Stac!$R18))=FALSE,IF(ISERR(FIND(CONCATENATE(J$4,"+"),Stac!$R18))=FALSE,IF(ISERR(FIND(CONCATENATE(J$4,"++"),Stac!$R18))=FALSE,IF(ISERR(FIND(CONCATENATE(J$4,"+++"),Stac!$R18))=FALSE,"+++","++"),"+")," ")," ")</f>
        <v xml:space="preserve"> </v>
      </c>
      <c r="K12" s="70" t="str">
        <f>IF(ISERR(FIND(K$4,Stac!$R18))=FALSE,IF(ISERR(FIND(CONCATENATE(K$4,"+"),Stac!$R18))=FALSE,IF(ISERR(FIND(CONCATENATE(K$4,"++"),Stac!$R18))=FALSE,IF(ISERR(FIND(CONCATENATE(K$4,"+++"),Stac!$R18))=FALSE,"+++","++"),"+")," ")," ")</f>
        <v xml:space="preserve"> </v>
      </c>
      <c r="L12" s="70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2" s="70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2" s="70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2" s="70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2" s="70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2" s="70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2" s="70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2" s="70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2" s="71" t="str">
        <f>Stac!C18</f>
        <v>Metody inteligencji maszynowej w automatyce</v>
      </c>
      <c r="U12" s="70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2" s="70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2" s="70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2" s="70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2" s="70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2" s="70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2" s="70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2" s="70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2" s="70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2" s="70" t="str">
        <f>IF(ISERR(FIND(AD$4,Stac!$S18))=FALSE,IF(ISERR(FIND(CONCATENATE(AD$4,"+"),Stac!$S18))=FALSE,IF(ISERR(FIND(CONCATENATE(AD$4,"++"),Stac!$S18))=FALSE,IF(ISERR(FIND(CONCATENATE(AD$4,"+++"),Stac!$S18))=FALSE,"+++","++"),"+")," ")," ")</f>
        <v xml:space="preserve"> </v>
      </c>
      <c r="AE12" s="70" t="str">
        <f>IF(ISERR(FIND(AE$4,Stac!$S18))=FALSE,IF(ISERR(FIND(CONCATENATE(AE$4,"+"),Stac!$S18))=FALSE,IF(ISERR(FIND(CONCATENATE(AE$4,"++"),Stac!$S18))=FALSE,IF(ISERR(FIND(CONCATENATE(AE$4,"+++"),Stac!$S18))=FALSE,"+++","++"),"+")," ")," ")</f>
        <v xml:space="preserve"> </v>
      </c>
      <c r="AF12" s="70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2" s="70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2" s="70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2" s="70" t="str">
        <f>IF(ISERR(FIND(AI$4,Stac!$S18))=FALSE,IF(ISERR(FIND(CONCATENATE(AI$4,"+"),Stac!$S18))=FALSE,IF(ISERR(FIND(CONCATENATE(AI$4,"++"),Stac!$S18))=FALSE,IF(ISERR(FIND(CONCATENATE(AI$4,"+++"),Stac!$S18))=FALSE,"+++","++"),"+")," ")," ")</f>
        <v>+</v>
      </c>
      <c r="AJ12" s="70" t="str">
        <f>IF(ISERR(FIND(AJ$4,Stac!$S18))=FALSE,IF(ISERR(FIND(CONCATENATE(AJ$4,"+"),Stac!$S18))=FALSE,IF(ISERR(FIND(CONCATENATE(AJ$4,"++"),Stac!$S18))=FALSE,IF(ISERR(FIND(CONCATENATE(AJ$4,"+++"),Stac!$S18))=FALSE,"+++","++"),"+")," ")," ")</f>
        <v>+</v>
      </c>
      <c r="AK12" s="70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2" s="70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2" s="70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2" s="70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2" s="70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2" s="70" t="str">
        <f>IF(ISERR(FIND(AP$4,Stac!$S18))=FALSE,IF(ISERR(FIND(CONCATENATE(AP$4,"+"),Stac!$S18))=FALSE,IF(ISERR(FIND(CONCATENATE(AP$4,"++"),Stac!$S18))=FALSE,IF(ISERR(FIND(CONCATENATE(AP$4,"+++"),Stac!$S18))=FALSE,"+++","++"),"+")," ")," ")</f>
        <v>+</v>
      </c>
      <c r="AQ12" s="70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2" s="70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2" s="70" t="str">
        <f>IF(ISERR(FIND(AS$4,Stac!$S18))=FALSE,IF(ISERR(FIND(CONCATENATE(AS$4,"+"),Stac!$S18))=FALSE,IF(ISERR(FIND(CONCATENATE(AS$4,"++"),Stac!$S18))=FALSE,IF(ISERR(FIND(CONCATENATE(AS$4,"+++"),Stac!$S18))=FALSE,"+++","++"),"+")," ")," ")</f>
        <v>+</v>
      </c>
      <c r="AT12" s="70" t="str">
        <f>IF(ISERR(FIND(AT$4,Stac!$S18))=FALSE,IF(ISERR(FIND(CONCATENATE(AT$4,"+"),Stac!$S18))=FALSE,IF(ISERR(FIND(CONCATENATE(AT$4,"++"),Stac!$S18))=FALSE,IF(ISERR(FIND(CONCATENATE(AT$4,"+++"),Stac!$S18))=FALSE,"+++","++"),"+")," ")," ")</f>
        <v xml:space="preserve"> </v>
      </c>
      <c r="AU12" s="70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2" s="71" t="str">
        <f>Stac!C18</f>
        <v>Metody inteligencji maszynowej w automatyce</v>
      </c>
      <c r="AW12" s="70" t="str">
        <f>IF(ISERR(FIND(AW$4,Stac!$T18))=FALSE,IF(ISERR(FIND(CONCATENATE(AW$4,"+"),Stac!$T18))=FALSE,IF(ISERR(FIND(CONCATENATE(AW$4,"++"),Stac!$T18))=FALSE,IF(ISERR(FIND(CONCATENATE(AW$4,"+++"),Stac!$T18))=FALSE,"+++","++"),"+")," ")," ")</f>
        <v>+</v>
      </c>
      <c r="AX12" s="70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2" s="70" t="str">
        <f>IF(ISERR(FIND(AY$4,Stac!$T18))=FALSE,IF(ISERR(FIND(CONCATENATE(AY$4,"+"),Stac!$T18))=FALSE,IF(ISERR(FIND(CONCATENATE(AY$4,"++"),Stac!$T18))=FALSE,IF(ISERR(FIND(CONCATENATE(AY$4,"+++"),Stac!$T18))=FALSE,"+++","++"),"+")," ")," ")</f>
        <v xml:space="preserve"> </v>
      </c>
      <c r="AZ12" s="70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2" s="70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2" s="70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2" s="70" t="str">
        <f>IF(ISERR(FIND(BC$4,Stac!$T18))=0,IF(ISERR(FIND(CONCATENATE(BC$4,"+"),Stac!$T18))=0,IF(ISERR(FIND(CONCATENATE(BC$4,"++"),Stac!$T18))=0,IF(ISERR(FIND(CONCATENATE(BC$4,"+++"),Stac!$T18))=0,"+++","++"),"+"),"-"),"-")</f>
        <v>-</v>
      </c>
      <c r="BD12" s="70" t="str">
        <f>IF(ISERR(FIND(BD$4,Stac!$T18))=0,IF(ISERR(FIND(CONCATENATE(BD$4,"+"),Stac!$T18))=0,IF(ISERR(FIND(CONCATENATE(BD$4,"++"),Stac!$T18))=0,IF(ISERR(FIND(CONCATENATE(BD$4,"+++"),Stac!$T18))=0,"+++","++"),"+"),"-"),"-")</f>
        <v>-</v>
      </c>
      <c r="BE12" s="70" t="str">
        <f>IF(ISERR(FIND(BE$4,Stac!$T18))=0,IF(ISERR(FIND(CONCATENATE(BE$4,"+"),Stac!$T18))=0,IF(ISERR(FIND(CONCATENATE(BE$4,"++"),Stac!$T18))=0,IF(ISERR(FIND(CONCATENATE(BE$4,"+++"),Stac!$T18))=0,"+++","++"),"+"),"-"),"-")</f>
        <v>-</v>
      </c>
    </row>
    <row r="13" spans="1:57" ht="27.6" customHeight="1">
      <c r="A13" s="69" t="str">
        <f>Stac!C19</f>
        <v>Wirtualne prototypowanie w automatyzacji procesów</v>
      </c>
      <c r="B13" s="70" t="str">
        <f>IF(ISERR(FIND(B$4,Stac!$R19))=FALSE,IF(ISERR(FIND(CONCATENATE(B$4,"+"),Stac!$R19))=FALSE,IF(ISERR(FIND(CONCATENATE(B$4,"++"),Stac!$R19))=FALSE,IF(ISERR(FIND(CONCATENATE(B$4,"+++"),Stac!$R19))=FALSE,"+++","++"),"+")," ")," ")</f>
        <v xml:space="preserve"> </v>
      </c>
      <c r="C13" s="70" t="str">
        <f>IF(ISERR(FIND(C$4,Stac!$R19))=FALSE,IF(ISERR(FIND(CONCATENATE(C$4,"+"),Stac!$R19))=FALSE,IF(ISERR(FIND(CONCATENATE(C$4,"++"),Stac!$R19))=FALSE,IF(ISERR(FIND(CONCATENATE(C$4,"+++"),Stac!$R19))=FALSE,"+++","++"),"+")," ")," ")</f>
        <v xml:space="preserve"> </v>
      </c>
      <c r="D13" s="70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3" s="70" t="str">
        <f>IF(ISERR(FIND(E$4,Stac!$R19))=FALSE,IF(ISERR(FIND(CONCATENATE(E$4,"+"),Stac!$R19))=FALSE,IF(ISERR(FIND(CONCATENATE(E$4,"++"),Stac!$R19))=FALSE,IF(ISERR(FIND(CONCATENATE(E$4,"+++"),Stac!$R19))=FALSE,"+++","++"),"+")," ")," ")</f>
        <v xml:space="preserve"> </v>
      </c>
      <c r="F13" s="70" t="str">
        <f>IF(ISERR(FIND(F$4,Stac!$R19))=FALSE,IF(ISERR(FIND(CONCATENATE(F$4,"+"),Stac!$R19))=FALSE,IF(ISERR(FIND(CONCATENATE(F$4,"++"),Stac!$R19))=FALSE,IF(ISERR(FIND(CONCATENATE(F$4,"+++"),Stac!$R19))=FALSE,"+++","++"),"+")," ")," ")</f>
        <v>+</v>
      </c>
      <c r="G13" s="70" t="str">
        <f>IF(ISERR(FIND(G$4,Stac!$R19))=FALSE,IF(ISERR(FIND(CONCATENATE(G$4,"+"),Stac!$R19))=FALSE,IF(ISERR(FIND(CONCATENATE(G$4,"++"),Stac!$R19))=FALSE,IF(ISERR(FIND(CONCATENATE(G$4,"+++"),Stac!$R19))=FALSE,"+++","++"),"+")," ")," ")</f>
        <v xml:space="preserve"> </v>
      </c>
      <c r="H13" s="70" t="str">
        <f>IF(ISERR(FIND(H$4,Stac!$R19))=FALSE,IF(ISERR(FIND(CONCATENATE(H$4,"+"),Stac!$R19))=FALSE,IF(ISERR(FIND(CONCATENATE(H$4,"++"),Stac!$R19))=FALSE,IF(ISERR(FIND(CONCATENATE(H$4,"+++"),Stac!$R19))=FALSE,"+++","++"),"+")," ")," ")</f>
        <v xml:space="preserve"> </v>
      </c>
      <c r="I13" s="70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3" s="70" t="str">
        <f>IF(ISERR(FIND(J$4,Stac!$R19))=FALSE,IF(ISERR(FIND(CONCATENATE(J$4,"+"),Stac!$R19))=FALSE,IF(ISERR(FIND(CONCATENATE(J$4,"++"),Stac!$R19))=FALSE,IF(ISERR(FIND(CONCATENATE(J$4,"+++"),Stac!$R19))=FALSE,"+++","++"),"+")," ")," ")</f>
        <v xml:space="preserve"> </v>
      </c>
      <c r="K13" s="70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3" s="70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3" s="70" t="str">
        <f>IF(ISERR(FIND(M$4,Stac!$R19))=FALSE,IF(ISERR(FIND(CONCATENATE(M$4,"+"),Stac!$R19))=FALSE,IF(ISERR(FIND(CONCATENATE(M$4,"++"),Stac!$R19))=FALSE,IF(ISERR(FIND(CONCATENATE(M$4,"+++"),Stac!$R19))=FALSE,"+++","++"),"+")," ")," ")</f>
        <v>+</v>
      </c>
      <c r="N13" s="70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3" s="70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3" s="70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3" s="70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3" s="70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3" s="70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3" s="71" t="str">
        <f>Stac!C19</f>
        <v>Wirtualne prototypowanie w automatyzacji procesów</v>
      </c>
      <c r="U13" s="70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3" s="70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3" s="70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3" s="70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3" s="70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3" s="70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3" s="70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3" s="70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3" s="70" t="str">
        <f>IF(ISERR(FIND(AC$4,Stac!$S19))=FALSE,IF(ISERR(FIND(CONCATENATE(AC$4,"+"),Stac!$S19))=FALSE,IF(ISERR(FIND(CONCATENATE(AC$4,"++"),Stac!$S19))=FALSE,IF(ISERR(FIND(CONCATENATE(AC$4,"+++"),Stac!$S19))=FALSE,"+++","++"),"+")," ")," ")</f>
        <v>+</v>
      </c>
      <c r="AD13" s="70" t="str">
        <f>IF(ISERR(FIND(AD$4,Stac!$S19))=FALSE,IF(ISERR(FIND(CONCATENATE(AD$4,"+"),Stac!$S19))=FALSE,IF(ISERR(FIND(CONCATENATE(AD$4,"++"),Stac!$S19))=FALSE,IF(ISERR(FIND(CONCATENATE(AD$4,"+++"),Stac!$S19))=FALSE,"+++","++"),"+")," ")," ")</f>
        <v xml:space="preserve"> </v>
      </c>
      <c r="AE13" s="70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3" s="70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3" s="70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3" s="70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3" s="70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3" s="70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3" s="70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3" s="70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3" s="70" t="str">
        <f>IF(ISERR(FIND(AM$4,Stac!$S19))=FALSE,IF(ISERR(FIND(CONCATENATE(AM$4,"+"),Stac!$S19))=FALSE,IF(ISERR(FIND(CONCATENATE(AM$4,"++"),Stac!$S19))=FALSE,IF(ISERR(FIND(CONCATENATE(AM$4,"+++"),Stac!$S19))=FALSE,"+++","++"),"+")," ")," ")</f>
        <v xml:space="preserve"> </v>
      </c>
      <c r="AN13" s="70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3" s="70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3" s="70" t="str">
        <f>IF(ISERR(FIND(AP$4,Stac!$S19))=FALSE,IF(ISERR(FIND(CONCATENATE(AP$4,"+"),Stac!$S19))=FALSE,IF(ISERR(FIND(CONCATENATE(AP$4,"++"),Stac!$S19))=FALSE,IF(ISERR(FIND(CONCATENATE(AP$4,"+++"),Stac!$S19))=FALSE,"+++","++"),"+")," ")," ")</f>
        <v>+</v>
      </c>
      <c r="AQ13" s="70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3" s="70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3" s="70" t="str">
        <f>IF(ISERR(FIND(AS$4,Stac!$S19))=FALSE,IF(ISERR(FIND(CONCATENATE(AS$4,"+"),Stac!$S19))=FALSE,IF(ISERR(FIND(CONCATENATE(AS$4,"++"),Stac!$S19))=FALSE,IF(ISERR(FIND(CONCATENATE(AS$4,"+++"),Stac!$S19))=FALSE,"+++","++"),"+")," ")," ")</f>
        <v xml:space="preserve"> </v>
      </c>
      <c r="AT13" s="70" t="str">
        <f>IF(ISERR(FIND(AT$4,Stac!$S19))=FALSE,IF(ISERR(FIND(CONCATENATE(AT$4,"+"),Stac!$S19))=FALSE,IF(ISERR(FIND(CONCATENATE(AT$4,"++"),Stac!$S19))=FALSE,IF(ISERR(FIND(CONCATENATE(AT$4,"+++"),Stac!$S19))=FALSE,"+++","++"),"+")," ")," ")</f>
        <v xml:space="preserve"> </v>
      </c>
      <c r="AU13" s="70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3" s="71" t="str">
        <f>Stac!C19</f>
        <v>Wirtualne prototypowanie w automatyzacji procesów</v>
      </c>
      <c r="AW13" s="70" t="str">
        <f>IF(ISERR(FIND(AW$4,Stac!$T19))=FALSE,IF(ISERR(FIND(CONCATENATE(AW$4,"+"),Stac!$T19))=FALSE,IF(ISERR(FIND(CONCATENATE(AW$4,"++"),Stac!$T19))=FALSE,IF(ISERR(FIND(CONCATENATE(AW$4,"+++"),Stac!$T19))=FALSE,"+++","++"),"+")," ")," ")</f>
        <v>+</v>
      </c>
      <c r="AX13" s="70" t="str">
        <f>IF(ISERR(FIND(AX$4,Stac!$T19))=FALSE,IF(ISERR(FIND(CONCATENATE(AX$4,"+"),Stac!$T19))=FALSE,IF(ISERR(FIND(CONCATENATE(AX$4,"++"),Stac!$T19))=FALSE,IF(ISERR(FIND(CONCATENATE(AX$4,"+++"),Stac!$T19))=FALSE,"+++","++"),"+")," ")," ")</f>
        <v xml:space="preserve"> </v>
      </c>
      <c r="AY13" s="70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3" s="70" t="str">
        <f>IF(ISERR(FIND(AZ$4,Stac!$T19))=FALSE,IF(ISERR(FIND(CONCATENATE(AZ$4,"+"),Stac!$T19))=FALSE,IF(ISERR(FIND(CONCATENATE(AZ$4,"++"),Stac!$T19))=FALSE,IF(ISERR(FIND(CONCATENATE(AZ$4,"+++"),Stac!$T19))=FALSE,"+++","++"),"+")," ")," ")</f>
        <v xml:space="preserve"> </v>
      </c>
      <c r="BA13" s="70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3" s="70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3" s="70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70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70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 ht="13.15" customHeight="1">
      <c r="A14" s="69" t="str">
        <f>Stac!C20</f>
        <v>Technologie  mobilne i chmurowe</v>
      </c>
      <c r="B14" s="70" t="str">
        <f>IF(ISERR(FIND(B$4,Stac!$R20))=FALSE,IF(ISERR(FIND(CONCATENATE(B$4,"+"),Stac!$R20))=FALSE,IF(ISERR(FIND(CONCATENATE(B$4,"++"),Stac!$R20))=FALSE,IF(ISERR(FIND(CONCATENATE(B$4,"+++"),Stac!$R20))=FALSE,"+++","++"),"+")," ")," ")</f>
        <v xml:space="preserve"> </v>
      </c>
      <c r="C14" s="70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4" s="70" t="str">
        <f>IF(ISERR(FIND(D$4,Stac!$R20))=FALSE,IF(ISERR(FIND(CONCATENATE(D$4,"+"),Stac!$R20))=FALSE,IF(ISERR(FIND(CONCATENATE(D$4,"++"),Stac!$R20))=FALSE,IF(ISERR(FIND(CONCATENATE(D$4,"+++"),Stac!$R20))=FALSE,"+++","++"),"+")," ")," ")</f>
        <v>+</v>
      </c>
      <c r="E14" s="70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4" s="70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4" s="70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4" s="70" t="str">
        <f>IF(ISERR(FIND(H$4,Stac!$R20))=FALSE,IF(ISERR(FIND(CONCATENATE(H$4,"+"),Stac!$R20))=FALSE,IF(ISERR(FIND(CONCATENATE(H$4,"++"),Stac!$R20))=FALSE,IF(ISERR(FIND(CONCATENATE(H$4,"+++"),Stac!$R20))=FALSE,"+++","++"),"+")," ")," ")</f>
        <v xml:space="preserve"> </v>
      </c>
      <c r="I14" s="70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4" s="70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4" s="70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4" s="70" t="str">
        <f>IF(ISERR(FIND(L$4,Stac!$R20))=FALSE,IF(ISERR(FIND(CONCATENATE(L$4,"+"),Stac!$R20))=FALSE,IF(ISERR(FIND(CONCATENATE(L$4,"++"),Stac!$R20))=FALSE,IF(ISERR(FIND(CONCATENATE(L$4,"+++"),Stac!$R20))=FALSE,"+++","++"),"+")," ")," ")</f>
        <v xml:space="preserve"> </v>
      </c>
      <c r="M14" s="70" t="str">
        <f>IF(ISERR(FIND(M$4,Stac!$R20))=FALSE,IF(ISERR(FIND(CONCATENATE(M$4,"+"),Stac!$R20))=FALSE,IF(ISERR(FIND(CONCATENATE(M$4,"++"),Stac!$R20))=FALSE,IF(ISERR(FIND(CONCATENATE(M$4,"+++"),Stac!$R20))=FALSE,"+++","++"),"+")," ")," ")</f>
        <v>+</v>
      </c>
      <c r="N14" s="70" t="str">
        <f>IF(ISERR(FIND(N$4,Stac!$R20))=FALSE,IF(ISERR(FIND(CONCATENATE(N$4,"+"),Stac!$R20))=FALSE,IF(ISERR(FIND(CONCATENATE(N$4,"++"),Stac!$R20))=FALSE,IF(ISERR(FIND(CONCATENATE(N$4,"+++"),Stac!$R20))=FALSE,"+++","++"),"+")," ")," ")</f>
        <v xml:space="preserve"> </v>
      </c>
      <c r="O14" s="70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4" s="70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4" s="70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4" s="70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4" s="70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4" s="71" t="str">
        <f>Stac!C20</f>
        <v>Technologie  mobilne i chmurowe</v>
      </c>
      <c r="U14" s="70" t="str">
        <f>IF(ISERR(FIND(U$4,Stac!$S20))=FALSE,IF(ISERR(FIND(CONCATENATE(U$4,"+"),Stac!$S20))=FALSE,IF(ISERR(FIND(CONCATENATE(U$4,"++"),Stac!$S20))=FALSE,IF(ISERR(FIND(CONCATENATE(U$4,"+++"),Stac!$S20))=FALSE,"+++","++"),"+")," ")," ")</f>
        <v xml:space="preserve"> </v>
      </c>
      <c r="V14" s="70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4" s="70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4" s="70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4" s="70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4" s="70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4" s="70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4" s="70" t="str">
        <f>IF(ISERR(FIND(AB$4,Stac!$S20))=FALSE,IF(ISERR(FIND(CONCATENATE(AB$4,"+"),Stac!$S20))=FALSE,IF(ISERR(FIND(CONCATENATE(AB$4,"++"),Stac!$S20))=FALSE,IF(ISERR(FIND(CONCATENATE(AB$4,"+++"),Stac!$S20))=FALSE,"+++","++"),"+")," ")," ")</f>
        <v>+</v>
      </c>
      <c r="AC14" s="70" t="str">
        <f>IF(ISERR(FIND(AC$4,Stac!$S20))=FALSE,IF(ISERR(FIND(CONCATENATE(AC$4,"+"),Stac!$S20))=FALSE,IF(ISERR(FIND(CONCATENATE(AC$4,"++"),Stac!$S20))=FALSE,IF(ISERR(FIND(CONCATENATE(AC$4,"+++"),Stac!$S20))=FALSE,"+++","++"),"+")," ")," ")</f>
        <v xml:space="preserve"> </v>
      </c>
      <c r="AD14" s="70" t="str">
        <f>IF(ISERR(FIND(AD$4,Stac!$S20))=FALSE,IF(ISERR(FIND(CONCATENATE(AD$4,"+"),Stac!$S20))=FALSE,IF(ISERR(FIND(CONCATENATE(AD$4,"++"),Stac!$S20))=FALSE,IF(ISERR(FIND(CONCATENATE(AD$4,"+++"),Stac!$S20))=FALSE,"+++","++"),"+")," ")," ")</f>
        <v xml:space="preserve"> </v>
      </c>
      <c r="AE14" s="70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4" s="70" t="str">
        <f>IF(ISERR(FIND(AF$4,Stac!$S20))=FALSE,IF(ISERR(FIND(CONCATENATE(AF$4,"+"),Stac!$S20))=FALSE,IF(ISERR(FIND(CONCATENATE(AF$4,"++"),Stac!$S20))=FALSE,IF(ISERR(FIND(CONCATENATE(AF$4,"+++"),Stac!$S20))=FALSE,"+++","++"),"+")," ")," ")</f>
        <v xml:space="preserve"> </v>
      </c>
      <c r="AG14" s="70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4" s="70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4" s="70" t="str">
        <f>IF(ISERR(FIND(AI$4,Stac!$S20))=FALSE,IF(ISERR(FIND(CONCATENATE(AI$4,"+"),Stac!$S20))=FALSE,IF(ISERR(FIND(CONCATENATE(AI$4,"++"),Stac!$S20))=FALSE,IF(ISERR(FIND(CONCATENATE(AI$4,"+++"),Stac!$S20))=FALSE,"+++","++"),"+")," ")," ")</f>
        <v xml:space="preserve"> </v>
      </c>
      <c r="AJ14" s="70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4" s="70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4" s="70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4" s="70" t="str">
        <f>IF(ISERR(FIND(AM$4,Stac!$S20))=FALSE,IF(ISERR(FIND(CONCATENATE(AM$4,"+"),Stac!$S20))=FALSE,IF(ISERR(FIND(CONCATENATE(AM$4,"++"),Stac!$S20))=FALSE,IF(ISERR(FIND(CONCATENATE(AM$4,"+++"),Stac!$S20))=FALSE,"+++","++"),"+")," ")," ")</f>
        <v xml:space="preserve"> </v>
      </c>
      <c r="AN14" s="70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4" s="70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4" s="70" t="str">
        <f>IF(ISERR(FIND(AP$4,Stac!$S20))=FALSE,IF(ISERR(FIND(CONCATENATE(AP$4,"+"),Stac!$S20))=FALSE,IF(ISERR(FIND(CONCATENATE(AP$4,"++"),Stac!$S20))=FALSE,IF(ISERR(FIND(CONCATENATE(AP$4,"+++"),Stac!$S20))=FALSE,"+++","++"),"+")," ")," ")</f>
        <v>+</v>
      </c>
      <c r="AQ14" s="70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4" s="70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4" s="70" t="str">
        <f>IF(ISERR(FIND(AS$4,Stac!$S20))=FALSE,IF(ISERR(FIND(CONCATENATE(AS$4,"+"),Stac!$S20))=FALSE,IF(ISERR(FIND(CONCATENATE(AS$4,"++"),Stac!$S20))=FALSE,IF(ISERR(FIND(CONCATENATE(AS$4,"+++"),Stac!$S20))=FALSE,"+++","++"),"+")," ")," ")</f>
        <v>+</v>
      </c>
      <c r="AT14" s="70" t="str">
        <f>IF(ISERR(FIND(AT$4,Stac!$S20))=FALSE,IF(ISERR(FIND(CONCATENATE(AT$4,"+"),Stac!$S20))=FALSE,IF(ISERR(FIND(CONCATENATE(AT$4,"++"),Stac!$S20))=FALSE,IF(ISERR(FIND(CONCATENATE(AT$4,"+++"),Stac!$S20))=FALSE,"+++","++"),"+")," ")," ")</f>
        <v>+</v>
      </c>
      <c r="AU14" s="70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4" s="71" t="str">
        <f>Stac!C20</f>
        <v>Technologie  mobilne i chmurowe</v>
      </c>
      <c r="AW14" s="70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4" s="70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4" s="70" t="str">
        <f>IF(ISERR(FIND(AY$4,Stac!$T20))=FALSE,IF(ISERR(FIND(CONCATENATE(AY$4,"+"),Stac!$T20))=FALSE,IF(ISERR(FIND(CONCATENATE(AY$4,"++"),Stac!$T20))=FALSE,IF(ISERR(FIND(CONCATENATE(AY$4,"+++"),Stac!$T20))=FALSE,"+++","++"),"+")," ")," ")</f>
        <v xml:space="preserve"> </v>
      </c>
      <c r="AZ14" s="70" t="str">
        <f>IF(ISERR(FIND(AZ$4,Stac!$T20))=FALSE,IF(ISERR(FIND(CONCATENATE(AZ$4,"+"),Stac!$T20))=FALSE,IF(ISERR(FIND(CONCATENATE(AZ$4,"++"),Stac!$T20))=FALSE,IF(ISERR(FIND(CONCATENATE(AZ$4,"+++"),Stac!$T20))=FALSE,"+++","++"),"+")," ")," ")</f>
        <v>+</v>
      </c>
      <c r="BA14" s="70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4" s="70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4" s="70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70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70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 ht="51">
      <c r="A15" s="69" t="str">
        <f>Stac!C21</f>
        <v xml:space="preserve">Przedmiot społeczno-humanistyczny: Pozyskiwanie finansowania na badania naukowe i działalność badawczo-rozwojową </v>
      </c>
      <c r="B15" s="70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5" s="70" t="str">
        <f>IF(ISERR(FIND(C$4,Stac!$R21))=FALSE,IF(ISERR(FIND(CONCATENATE(C$4,"+"),Stac!$R21))=FALSE,IF(ISERR(FIND(CONCATENATE(C$4,"++"),Stac!$R21))=FALSE,IF(ISERR(FIND(CONCATENATE(C$4,"+++"),Stac!$R21))=FALSE,"+++","++"),"+")," ")," ")</f>
        <v xml:space="preserve"> </v>
      </c>
      <c r="D15" s="70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5" s="70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5" s="70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5" s="70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5" s="70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5" s="70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5" s="70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5" s="70" t="str">
        <f>IF(ISERR(FIND(K$4,Stac!$R21))=FALSE,IF(ISERR(FIND(CONCATENATE(K$4,"+"),Stac!$R21))=FALSE,IF(ISERR(FIND(CONCATENATE(K$4,"++"),Stac!$R21))=FALSE,IF(ISERR(FIND(CONCATENATE(K$4,"+++"),Stac!$R21))=FALSE,"+++","++"),"+")," ")," ")</f>
        <v xml:space="preserve"> </v>
      </c>
      <c r="L15" s="70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5" s="70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5" s="70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5" s="70" t="str">
        <f>IF(ISERR(FIND(O$4,Stac!$R21))=FALSE,IF(ISERR(FIND(CONCATENATE(O$4,"+"),Stac!$R21))=FALSE,IF(ISERR(FIND(CONCATENATE(O$4,"++"),Stac!$R21))=FALSE,IF(ISERR(FIND(CONCATENATE(O$4,"+++"),Stac!$R21))=FALSE,"+++","++"),"+")," ")," ")</f>
        <v>+</v>
      </c>
      <c r="P15" s="70" t="str">
        <f>IF(ISERR(FIND(P$4,Stac!$R21))=FALSE,IF(ISERR(FIND(CONCATENATE(P$4,"+"),Stac!$R21))=FALSE,IF(ISERR(FIND(CONCATENATE(P$4,"++"),Stac!$R21))=FALSE,IF(ISERR(FIND(CONCATENATE(P$4,"+++"),Stac!$R21))=FALSE,"+++","++"),"+")," ")," ")</f>
        <v>+</v>
      </c>
      <c r="Q15" s="70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5" s="70" t="str">
        <f>IF(ISERR(FIND(R$4,Stac!$R21))=FALSE,IF(ISERR(FIND(CONCATENATE(R$4,"+"),Stac!$R21))=FALSE,IF(ISERR(FIND(CONCATENATE(R$4,"++"),Stac!$R21))=FALSE,IF(ISERR(FIND(CONCATENATE(R$4,"+++"),Stac!$R21))=FALSE,"+++","++"),"+")," ")," ")</f>
        <v>+</v>
      </c>
      <c r="S15" s="70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5" s="71" t="str">
        <f>Stac!C21</f>
        <v xml:space="preserve">Przedmiot społeczno-humanistyczny: Pozyskiwanie finansowania na badania naukowe i działalność badawczo-rozwojową </v>
      </c>
      <c r="U15" s="70" t="str">
        <f>IF(ISERR(FIND(U$4,Stac!$S21))=FALSE,IF(ISERR(FIND(CONCATENATE(U$4,"+"),Stac!$S21))=FALSE,IF(ISERR(FIND(CONCATENATE(U$4,"++"),Stac!$S21))=FALSE,IF(ISERR(FIND(CONCATENATE(U$4,"+++"),Stac!$S21))=FALSE,"+++","++"),"+")," ")," ")</f>
        <v xml:space="preserve"> </v>
      </c>
      <c r="V15" s="70" t="str">
        <f>IF(ISERR(FIND(V$4,Stac!$S21))=FALSE,IF(ISERR(FIND(CONCATENATE(V$4,"+"),Stac!$S21))=FALSE,IF(ISERR(FIND(CONCATENATE(V$4,"++"),Stac!$S21))=FALSE,IF(ISERR(FIND(CONCATENATE(V$4,"+++"),Stac!$S21))=FALSE,"+++","++"),"+")," ")," ")</f>
        <v>+</v>
      </c>
      <c r="W15" s="70" t="str">
        <f>IF(ISERR(FIND(W$4,Stac!$S21))=FALSE,IF(ISERR(FIND(CONCATENATE(W$4,"+"),Stac!$S21))=FALSE,IF(ISERR(FIND(CONCATENATE(W$4,"++"),Stac!$S21))=FALSE,IF(ISERR(FIND(CONCATENATE(W$4,"+++"),Stac!$S21))=FALSE,"+++","++"),"+")," ")," ")</f>
        <v>+</v>
      </c>
      <c r="X15" s="70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5" s="70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5" s="70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5" s="70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5" s="70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5" s="70" t="str">
        <f>IF(ISERR(FIND(AC$4,Stac!$S21))=FALSE,IF(ISERR(FIND(CONCATENATE(AC$4,"+"),Stac!$S21))=FALSE,IF(ISERR(FIND(CONCATENATE(AC$4,"++"),Stac!$S21))=FALSE,IF(ISERR(FIND(CONCATENATE(AC$4,"+++"),Stac!$S21))=FALSE,"+++","++"),"+")," ")," ")</f>
        <v xml:space="preserve"> </v>
      </c>
      <c r="AD15" s="70" t="str">
        <f>IF(ISERR(FIND(AD$4,Stac!$S21))=FALSE,IF(ISERR(FIND(CONCATENATE(AD$4,"+"),Stac!$S21))=FALSE,IF(ISERR(FIND(CONCATENATE(AD$4,"++"),Stac!$S21))=FALSE,IF(ISERR(FIND(CONCATENATE(AD$4,"+++"),Stac!$S21))=FALSE,"+++","++"),"+")," ")," ")</f>
        <v xml:space="preserve"> </v>
      </c>
      <c r="AE15" s="70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5" s="70" t="str">
        <f>IF(ISERR(FIND(AF$4,Stac!$S21))=FALSE,IF(ISERR(FIND(CONCATENATE(AF$4,"+"),Stac!$S21))=FALSE,IF(ISERR(FIND(CONCATENATE(AF$4,"++"),Stac!$S21))=FALSE,IF(ISERR(FIND(CONCATENATE(AF$4,"+++"),Stac!$S21))=FALSE,"+++","++"),"+")," ")," ")</f>
        <v xml:space="preserve"> </v>
      </c>
      <c r="AG15" s="70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5" s="70" t="str">
        <f>IF(ISERR(FIND(AH$4,Stac!$S21))=FALSE,IF(ISERR(FIND(CONCATENATE(AH$4,"+"),Stac!$S21))=FALSE,IF(ISERR(FIND(CONCATENATE(AH$4,"++"),Stac!$S21))=FALSE,IF(ISERR(FIND(CONCATENATE(AH$4,"+++"),Stac!$S21))=FALSE,"+++","++"),"+")," ")," ")</f>
        <v>+</v>
      </c>
      <c r="AI15" s="70" t="str">
        <f>IF(ISERR(FIND(AI$4,Stac!$S21))=FALSE,IF(ISERR(FIND(CONCATENATE(AI$4,"+"),Stac!$S21))=FALSE,IF(ISERR(FIND(CONCATENATE(AI$4,"++"),Stac!$S21))=FALSE,IF(ISERR(FIND(CONCATENATE(AI$4,"+++"),Stac!$S21))=FALSE,"+++","++"),"+")," ")," ")</f>
        <v xml:space="preserve"> </v>
      </c>
      <c r="AJ15" s="70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5" s="70" t="str">
        <f>IF(ISERR(FIND(AK$4,Stac!$S21))=FALSE,IF(ISERR(FIND(CONCATENATE(AK$4,"+"),Stac!$S21))=FALSE,IF(ISERR(FIND(CONCATENATE(AK$4,"++"),Stac!$S21))=FALSE,IF(ISERR(FIND(CONCATENATE(AK$4,"+++"),Stac!$S21))=FALSE,"+++","++"),"+")," ")," ")</f>
        <v xml:space="preserve"> </v>
      </c>
      <c r="AL15" s="70" t="str">
        <f>IF(ISERR(FIND(AL$4,Stac!$S21))=FALSE,IF(ISERR(FIND(CONCATENATE(AL$4,"+"),Stac!$S21))=FALSE,IF(ISERR(FIND(CONCATENATE(AL$4,"++"),Stac!$S21))=FALSE,IF(ISERR(FIND(CONCATENATE(AL$4,"+++"),Stac!$S21))=FALSE,"+++","++"),"+")," ")," ")</f>
        <v>+</v>
      </c>
      <c r="AM15" s="70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5" s="70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5" s="70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5" s="70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5" s="70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5" s="70" t="str">
        <f>IF(ISERR(FIND(AR$4,Stac!$S21))=FALSE,IF(ISERR(FIND(CONCATENATE(AR$4,"+"),Stac!$S21))=FALSE,IF(ISERR(FIND(CONCATENATE(AR$4,"++"),Stac!$S21))=FALSE,IF(ISERR(FIND(CONCATENATE(AR$4,"+++"),Stac!$S21))=FALSE,"+++","++"),"+")," ")," ")</f>
        <v>+</v>
      </c>
      <c r="AS15" s="70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5" s="70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5" s="70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5" s="71" t="str">
        <f>Stac!C21</f>
        <v xml:space="preserve">Przedmiot społeczno-humanistyczny: Pozyskiwanie finansowania na badania naukowe i działalność badawczo-rozwojową </v>
      </c>
      <c r="AW15" s="70" t="str">
        <f>IF(ISERR(FIND(AW$4,Stac!$T21))=FALSE,IF(ISERR(FIND(CONCATENATE(AW$4,"+"),Stac!$T21))=FALSE,IF(ISERR(FIND(CONCATENATE(AW$4,"++"),Stac!$T21))=FALSE,IF(ISERR(FIND(CONCATENATE(AW$4,"+++"),Stac!$T21))=FALSE,"+++","++"),"+")," ")," ")</f>
        <v xml:space="preserve"> </v>
      </c>
      <c r="AX15" s="70" t="str">
        <f>IF(ISERR(FIND(AX$4,Stac!$T21))=FALSE,IF(ISERR(FIND(CONCATENATE(AX$4,"+"),Stac!$T21))=FALSE,IF(ISERR(FIND(CONCATENATE(AX$4,"++"),Stac!$T21))=FALSE,IF(ISERR(FIND(CONCATENATE(AX$4,"+++"),Stac!$T21))=FALSE,"+++","++"),"+")," ")," ")</f>
        <v xml:space="preserve"> </v>
      </c>
      <c r="AY15" s="70" t="str">
        <f>IF(ISERR(FIND(AY$4,Stac!$T21))=FALSE,IF(ISERR(FIND(CONCATENATE(AY$4,"+"),Stac!$T21))=FALSE,IF(ISERR(FIND(CONCATENATE(AY$4,"++"),Stac!$T21))=FALSE,IF(ISERR(FIND(CONCATENATE(AY$4,"+++"),Stac!$T21))=FALSE,"+++","++"),"+")," ")," ")</f>
        <v>+</v>
      </c>
      <c r="AZ15" s="70" t="str">
        <f>IF(ISERR(FIND(AZ$4,Stac!$T21))=FALSE,IF(ISERR(FIND(CONCATENATE(AZ$4,"+"),Stac!$T21))=FALSE,IF(ISERR(FIND(CONCATENATE(AZ$4,"++"),Stac!$T21))=FALSE,IF(ISERR(FIND(CONCATENATE(AZ$4,"+++"),Stac!$T21))=FALSE,"+++","++"),"+")," ")," ")</f>
        <v xml:space="preserve"> </v>
      </c>
      <c r="BA15" s="70" t="str">
        <f>IF(ISERR(FIND(BA$4,Stac!$T21))=FALSE,IF(ISERR(FIND(CONCATENATE(BA$4,"+"),Stac!$T21))=FALSE,IF(ISERR(FIND(CONCATENATE(BA$4,"++"),Stac!$T21))=FALSE,IF(ISERR(FIND(CONCATENATE(BA$4,"+++"),Stac!$T21))=FALSE,"+++","++"),"+")," ")," ")</f>
        <v>+</v>
      </c>
      <c r="BB15" s="70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5" s="70" t="str">
        <f>IF(ISERR(FIND(BC$4,Stac!$T21))=0,IF(ISERR(FIND(CONCATENATE(BC$4,"+"),Stac!$T21))=0,IF(ISERR(FIND(CONCATENATE(BC$4,"++"),Stac!$T21))=0,IF(ISERR(FIND(CONCATENATE(BC$4,"+++"),Stac!$T21))=0,"+++","++"),"+"),"-"),"-")</f>
        <v>-</v>
      </c>
      <c r="BD15" s="70" t="str">
        <f>IF(ISERR(FIND(BD$4,Stac!$T21))=0,IF(ISERR(FIND(CONCATENATE(BD$4,"+"),Stac!$T21))=0,IF(ISERR(FIND(CONCATENATE(BD$4,"++"),Stac!$T21))=0,IF(ISERR(FIND(CONCATENATE(BD$4,"+++"),Stac!$T21))=0,"+++","++"),"+"),"-"),"-")</f>
        <v>-</v>
      </c>
      <c r="BE15" s="70" t="str">
        <f>IF(ISERR(FIND(BE$4,Stac!$T21))=0,IF(ISERR(FIND(CONCATENATE(BE$4,"+"),Stac!$T21))=0,IF(ISERR(FIND(CONCATENATE(BE$4,"++"),Stac!$T21))=0,IF(ISERR(FIND(CONCATENATE(BE$4,"+++"),Stac!$T21))=0,"+++","++"),"+"),"-"),"-")</f>
        <v>-</v>
      </c>
    </row>
    <row r="16" spans="1:57">
      <c r="A16" s="69" t="str">
        <f>Stac!C22</f>
        <v>Szkolenie BHP</v>
      </c>
      <c r="B16" s="70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6" s="70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6" s="70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16" s="70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6" s="70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6" s="70" t="str">
        <f>IF(ISERR(FIND(G$4,Stac!$R22))=FALSE,IF(ISERR(FIND(CONCATENATE(G$4,"+"),Stac!$R22))=FALSE,IF(ISERR(FIND(CONCATENATE(G$4,"++"),Stac!$R22))=FALSE,IF(ISERR(FIND(CONCATENATE(G$4,"+++"),Stac!$R22))=FALSE,"+++","++"),"+")," ")," ")</f>
        <v xml:space="preserve"> </v>
      </c>
      <c r="H16" s="70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6" s="70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6" s="70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6" s="70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6" s="70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6" s="70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16" s="70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16" s="70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6" s="70" t="str">
        <f>IF(ISERR(FIND(P$4,Stac!$R22))=FALSE,IF(ISERR(FIND(CONCATENATE(P$4,"+"),Stac!$R22))=FALSE,IF(ISERR(FIND(CONCATENATE(P$4,"++"),Stac!$R22))=FALSE,IF(ISERR(FIND(CONCATENATE(P$4,"+++"),Stac!$R22))=FALSE,"+++","++"),"+")," ")," ")</f>
        <v xml:space="preserve"> </v>
      </c>
      <c r="Q16" s="70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6" s="70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6" s="70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6" s="71" t="str">
        <f>Stac!C22</f>
        <v>Szkolenie BHP</v>
      </c>
      <c r="U16" s="70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6" s="70" t="str">
        <f>IF(ISERR(FIND(V$4,Stac!$S22))=FALSE,IF(ISERR(FIND(CONCATENATE(V$4,"+"),Stac!$S22))=FALSE,IF(ISERR(FIND(CONCATENATE(V$4,"++"),Stac!$S22))=FALSE,IF(ISERR(FIND(CONCATENATE(V$4,"+++"),Stac!$S22))=FALSE,"+++","++"),"+")," ")," ")</f>
        <v xml:space="preserve"> </v>
      </c>
      <c r="W16" s="70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6" s="70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6" s="70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6" s="70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6" s="70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6" s="70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6" s="70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6" s="70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6" s="70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16" s="70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6" s="70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16" s="70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6" s="70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6" s="70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16" s="70" t="str">
        <f>IF(ISERR(FIND(AK$4,Stac!$S22))=FALSE,IF(ISERR(FIND(CONCATENATE(AK$4,"+"),Stac!$S22))=FALSE,IF(ISERR(FIND(CONCATENATE(AK$4,"++"),Stac!$S22))=FALSE,IF(ISERR(FIND(CONCATENATE(AK$4,"+++"),Stac!$S22))=FALSE,"+++","++"),"+")," ")," ")</f>
        <v>+</v>
      </c>
      <c r="AL16" s="70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6" s="70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6" s="70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6" s="70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6" s="70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6" s="70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6" s="70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6" s="70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6" s="70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6" s="70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6" s="71" t="str">
        <f>Stac!C22</f>
        <v>Szkolenie BHP</v>
      </c>
      <c r="AW16" s="70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6" s="70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6" s="70" t="str">
        <f>IF(ISERR(FIND(AY$4,Stac!$T22))=FALSE,IF(ISERR(FIND(CONCATENATE(AY$4,"+"),Stac!$T22))=FALSE,IF(ISERR(FIND(CONCATENATE(AY$4,"++"),Stac!$T22))=FALSE,IF(ISERR(FIND(CONCATENATE(AY$4,"+++"),Stac!$T22))=FALSE,"+++","++"),"+")," ")," ")</f>
        <v>+</v>
      </c>
      <c r="AZ16" s="70" t="str">
        <f>IF(ISERR(FIND(AZ$4,Stac!$T22))=FALSE,IF(ISERR(FIND(CONCATENATE(AZ$4,"+"),Stac!$T22))=FALSE,IF(ISERR(FIND(CONCATENATE(AZ$4,"++"),Stac!$T22))=FALSE,IF(ISERR(FIND(CONCATENATE(AZ$4,"+++"),Stac!$T22))=FALSE,"+++","++"),"+")," ")," ")</f>
        <v xml:space="preserve"> </v>
      </c>
      <c r="BA16" s="70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6" s="70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6" s="70" t="str">
        <f>IF(ISERR(FIND(BC$4,Stac!$T22))=0,IF(ISERR(FIND(CONCATENATE(BC$4,"+"),Stac!$T22))=0,IF(ISERR(FIND(CONCATENATE(BC$4,"++"),Stac!$T22))=0,IF(ISERR(FIND(CONCATENATE(BC$4,"+++"),Stac!$T22))=0,"+++","++"),"+"),"-"),"-")</f>
        <v>-</v>
      </c>
      <c r="BD16" s="70" t="str">
        <f>IF(ISERR(FIND(BD$4,Stac!$T22))=0,IF(ISERR(FIND(CONCATENATE(BD$4,"+"),Stac!$T22))=0,IF(ISERR(FIND(CONCATENATE(BD$4,"++"),Stac!$T22))=0,IF(ISERR(FIND(CONCATENATE(BD$4,"+++"),Stac!$T22))=0,"+++","++"),"+"),"-"),"-")</f>
        <v>-</v>
      </c>
      <c r="BE16" s="70" t="str">
        <f>IF(ISERR(FIND(BE$4,Stac!$T22))=0,IF(ISERR(FIND(CONCATENATE(BE$4,"+"),Stac!$T22))=0,IF(ISERR(FIND(CONCATENATE(BE$4,"++"),Stac!$T22))=0,IF(ISERR(FIND(CONCATENATE(BE$4,"+++"),Stac!$T22))=0,"+++","++"),"+"),"-"),"-")</f>
        <v>-</v>
      </c>
    </row>
    <row r="17" spans="1:57">
      <c r="A17" s="69" t="str">
        <f>Stac!C23</f>
        <v>Język obcy</v>
      </c>
      <c r="B17" s="70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7" s="70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7" s="70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7" s="70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7" s="70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7" s="70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7" s="70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7" s="70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7" s="70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7" s="70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7" s="70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7" s="70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7" s="70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7" s="70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7" s="70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7" s="70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7" s="70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7" s="70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7" s="71" t="str">
        <f>Stac!C23</f>
        <v>Język obcy</v>
      </c>
      <c r="U17" s="70" t="str">
        <f>IF(ISERR(FIND(U$4,Stac!$S23))=FALSE,IF(ISERR(FIND(CONCATENATE(U$4,"+"),Stac!$S23))=FALSE,IF(ISERR(FIND(CONCATENATE(U$4,"++"),Stac!$S23))=FALSE,IF(ISERR(FIND(CONCATENATE(U$4,"+++"),Stac!$S23))=FALSE,"+++","++"),"+")," ")," ")</f>
        <v>+</v>
      </c>
      <c r="V17" s="70" t="str">
        <f>IF(ISERR(FIND(V$4,Stac!$S23))=FALSE,IF(ISERR(FIND(CONCATENATE(V$4,"+"),Stac!$S23))=FALSE,IF(ISERR(FIND(CONCATENATE(V$4,"++"),Stac!$S23))=FALSE,IF(ISERR(FIND(CONCATENATE(V$4,"+++"),Stac!$S23))=FALSE,"+++","++"),"+")," ")," ")</f>
        <v>+</v>
      </c>
      <c r="W17" s="70" t="str">
        <f>IF(ISERR(FIND(W$4,Stac!$S23))=FALSE,IF(ISERR(FIND(CONCATENATE(W$4,"+"),Stac!$S23))=FALSE,IF(ISERR(FIND(CONCATENATE(W$4,"++"),Stac!$S23))=FALSE,IF(ISERR(FIND(CONCATENATE(W$4,"+++"),Stac!$S23))=FALSE,"+++","++"),"+")," ")," ")</f>
        <v>+</v>
      </c>
      <c r="X17" s="70" t="str">
        <f>IF(ISERR(FIND(X$4,Stac!$S23))=FALSE,IF(ISERR(FIND(CONCATENATE(X$4,"+"),Stac!$S23))=FALSE,IF(ISERR(FIND(CONCATENATE(X$4,"++"),Stac!$S23))=FALSE,IF(ISERR(FIND(CONCATENATE(X$4,"+++"),Stac!$S23))=FALSE,"+++","++"),"+")," ")," ")</f>
        <v>+</v>
      </c>
      <c r="Y17" s="70" t="str">
        <f>IF(ISERR(FIND(Y$4,Stac!$S23))=FALSE,IF(ISERR(FIND(CONCATENATE(Y$4,"+"),Stac!$S23))=FALSE,IF(ISERR(FIND(CONCATENATE(Y$4,"++"),Stac!$S23))=FALSE,IF(ISERR(FIND(CONCATENATE(Y$4,"+++"),Stac!$S23))=FALSE,"+++","++"),"+")," ")," ")</f>
        <v>+</v>
      </c>
      <c r="Z17" s="70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7" s="70" t="str">
        <f>IF(ISERR(FIND(AA$4,Stac!$S23))=FALSE,IF(ISERR(FIND(CONCATENATE(AA$4,"+"),Stac!$S23))=FALSE,IF(ISERR(FIND(CONCATENATE(AA$4,"++"),Stac!$S23))=FALSE,IF(ISERR(FIND(CONCATENATE(AA$4,"+++"),Stac!$S23))=FALSE,"+++","++"),"+")," ")," ")</f>
        <v>+</v>
      </c>
      <c r="AB17" s="70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7" s="70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7" s="70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7" s="70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7" s="70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7" s="70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7" s="70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7" s="70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7" s="70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7" s="70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7" s="70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7" s="70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7" s="70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7" s="70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7" s="70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7" s="70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7" s="70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7" s="70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7" s="70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7" s="70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7" s="71" t="str">
        <f>Stac!C23</f>
        <v>Język obcy</v>
      </c>
      <c r="AW17" s="70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7" s="70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7" s="70" t="str">
        <f>IF(ISERR(FIND(AY$4,Stac!$T23))=FALSE,IF(ISERR(FIND(CONCATENATE(AY$4,"+"),Stac!$T23))=FALSE,IF(ISERR(FIND(CONCATENATE(AY$4,"++"),Stac!$T23))=FALSE,IF(ISERR(FIND(CONCATENATE(AY$4,"+++"),Stac!$T23))=FALSE,"+++","++"),"+")," ")," ")</f>
        <v xml:space="preserve"> </v>
      </c>
      <c r="AZ17" s="70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7" s="70" t="str">
        <f>IF(ISERR(FIND(BA$4,Stac!$T23))=FALSE,IF(ISERR(FIND(CONCATENATE(BA$4,"+"),Stac!$T23))=FALSE,IF(ISERR(FIND(CONCATENATE(BA$4,"++"),Stac!$T23))=FALSE,IF(ISERR(FIND(CONCATENATE(BA$4,"+++"),Stac!$T23))=FALSE,"+++","++"),"+")," ")," ")</f>
        <v xml:space="preserve"> </v>
      </c>
      <c r="BB17" s="70" t="str">
        <f>IF(ISERR(FIND(BB$4,Stac!$T23))=FALSE,IF(ISERR(FIND(CONCATENATE(BB$4,"+"),Stac!$T23))=FALSE,IF(ISERR(FIND(CONCATENATE(BB$4,"++"),Stac!$T23))=FALSE,IF(ISERR(FIND(CONCATENATE(BB$4,"+++"),Stac!$T23))=FALSE,"+++","++"),"+")," ")," ")</f>
        <v>+</v>
      </c>
      <c r="BC17" s="70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70"/>
      <c r="BE17" s="70"/>
    </row>
    <row r="18" spans="1:57" hidden="1">
      <c r="A18" s="69">
        <f>Stac!C24</f>
        <v>0</v>
      </c>
      <c r="B18" s="70" t="str">
        <f>IF(ISERR(FIND(B$4,Stac!$R24))=FALSE,IF(ISERR(FIND(CONCATENATE(B$4,"+"),Stac!$R24))=FALSE,IF(ISERR(FIND(CONCATENATE(B$4,"++"),Stac!$R24))=FALSE,IF(ISERR(FIND(CONCATENATE(B$4,"+++"),Stac!$R24))=FALSE,"+++","++"),"+"),"+")," ")</f>
        <v xml:space="preserve"> </v>
      </c>
      <c r="C18" s="70" t="str">
        <f>IF(ISERR(FIND(C$4,Stac!$R24))=FALSE,IF(ISERR(FIND(CONCATENATE(C$4,"+"),Stac!$R24))=FALSE,IF(ISERR(FIND(CONCATENATE(C$4,"++"),Stac!$R24))=FALSE,IF(ISERR(FIND(CONCATENATE(C$4,"+++"),Stac!$R24))=FALSE,"+++","++"),"+"),"+")," ")</f>
        <v xml:space="preserve"> </v>
      </c>
      <c r="D18" s="70" t="str">
        <f>IF(ISERR(FIND(D$4,Stac!$R24))=FALSE,IF(ISERR(FIND(CONCATENATE(D$4,"+"),Stac!$R24))=FALSE,IF(ISERR(FIND(CONCATENATE(D$4,"++"),Stac!$R24))=FALSE,IF(ISERR(FIND(CONCATENATE(D$4,"+++"),Stac!$R24))=FALSE,"+++","++"),"+"),"+")," ")</f>
        <v xml:space="preserve"> </v>
      </c>
      <c r="E18" s="70" t="str">
        <f>IF(ISERR(FIND(E$4,Stac!$R24))=FALSE,IF(ISERR(FIND(CONCATENATE(E$4,"+"),Stac!$R24))=FALSE,IF(ISERR(FIND(CONCATENATE(E$4,"++"),Stac!$R24))=FALSE,IF(ISERR(FIND(CONCATENATE(E$4,"+++"),Stac!$R24))=FALSE,"+++","++"),"+"),"+")," ")</f>
        <v xml:space="preserve"> </v>
      </c>
      <c r="F18" s="70" t="str">
        <f>IF(ISERR(FIND(F$4,Stac!$R24))=FALSE,IF(ISERR(FIND(CONCATENATE(F$4,"+"),Stac!$R24))=FALSE,IF(ISERR(FIND(CONCATENATE(F$4,"++"),Stac!$R24))=FALSE,IF(ISERR(FIND(CONCATENATE(F$4,"+++"),Stac!$R24))=FALSE,"+++","++"),"+"),"+")," ")</f>
        <v xml:space="preserve"> </v>
      </c>
      <c r="G18" s="70" t="str">
        <f>IF(ISERR(FIND(G$4,Stac!$R24))=FALSE,IF(ISERR(FIND(CONCATENATE(G$4,"+"),Stac!$R24))=FALSE,IF(ISERR(FIND(CONCATENATE(G$4,"++"),Stac!$R24))=FALSE,IF(ISERR(FIND(CONCATENATE(G$4,"+++"),Stac!$R24))=FALSE,"+++","++"),"+"),"+")," ")</f>
        <v xml:space="preserve"> </v>
      </c>
      <c r="H18" s="70" t="str">
        <f>IF(ISERR(FIND(H$4,Stac!$R24))=FALSE,IF(ISERR(FIND(CONCATENATE(H$4,"+"),Stac!$R24))=FALSE,IF(ISERR(FIND(CONCATENATE(H$4,"++"),Stac!$R24))=FALSE,IF(ISERR(FIND(CONCATENATE(H$4,"+++"),Stac!$R24))=FALSE,"+++","++"),"+"),"+")," ")</f>
        <v xml:space="preserve"> </v>
      </c>
      <c r="I18" s="70" t="str">
        <f>IF(ISERR(FIND(I$4,Stac!$R24))=FALSE,IF(ISERR(FIND(CONCATENATE(I$4,"+"),Stac!$R24))=FALSE,IF(ISERR(FIND(CONCATENATE(I$4,"++"),Stac!$R24))=FALSE,IF(ISERR(FIND(CONCATENATE(I$4,"+++"),Stac!$R24))=FALSE,"+++","++"),"+"),"+")," ")</f>
        <v xml:space="preserve"> </v>
      </c>
      <c r="J18" s="70" t="str">
        <f>IF(ISERR(FIND(J$4,Stac!$R24))=FALSE,IF(ISERR(FIND(CONCATENATE(J$4,"+"),Stac!$R24))=FALSE,IF(ISERR(FIND(CONCATENATE(J$4,"++"),Stac!$R24))=FALSE,IF(ISERR(FIND(CONCATENATE(J$4,"+++"),Stac!$R24))=FALSE,"+++","++"),"+"),"+")," ")</f>
        <v xml:space="preserve"> </v>
      </c>
      <c r="K18" s="70" t="str">
        <f>IF(ISERR(FIND(K$4,Stac!$R24))=FALSE,IF(ISERR(FIND(CONCATENATE(K$4,"+"),Stac!$R24))=FALSE,IF(ISERR(FIND(CONCATENATE(K$4,"++"),Stac!$R24))=FALSE,IF(ISERR(FIND(CONCATENATE(K$4,"+++"),Stac!$R24))=FALSE,"+++","++"),"+"),"+")," ")</f>
        <v xml:space="preserve"> </v>
      </c>
      <c r="L18" s="70" t="str">
        <f>IF(ISERR(FIND(L$4,Stac!$R24))=FALSE,IF(ISERR(FIND(CONCATENATE(L$4,"+"),Stac!$R24))=FALSE,IF(ISERR(FIND(CONCATENATE(L$4,"++"),Stac!$R24))=FALSE,IF(ISERR(FIND(CONCATENATE(L$4,"+++"),Stac!$R24))=FALSE,"+++","++"),"+"),"+")," ")</f>
        <v xml:space="preserve"> </v>
      </c>
      <c r="M18" s="70" t="str">
        <f>IF(ISERR(FIND(M$4,Stac!$R24))=FALSE,IF(ISERR(FIND(CONCATENATE(M$4,"+"),Stac!$R24))=FALSE,IF(ISERR(FIND(CONCATENATE(M$4,"++"),Stac!$R24))=FALSE,IF(ISERR(FIND(CONCATENATE(M$4,"+++"),Stac!$R24))=FALSE,"+++","++"),"+"),"+")," ")</f>
        <v xml:space="preserve"> </v>
      </c>
      <c r="N18" s="70" t="str">
        <f>IF(ISERR(FIND(N$4,Stac!$R24))=FALSE,IF(ISERR(FIND(CONCATENATE(N$4,"+"),Stac!$R24))=FALSE,IF(ISERR(FIND(CONCATENATE(N$4,"++"),Stac!$R24))=FALSE,IF(ISERR(FIND(CONCATENATE(N$4,"+++"),Stac!$R24))=FALSE,"+++","++"),"+"),"+")," ")</f>
        <v xml:space="preserve"> </v>
      </c>
      <c r="O18" s="70" t="str">
        <f>IF(ISERR(FIND(O$4,Stac!$R24))=FALSE,IF(ISERR(FIND(CONCATENATE(O$4,"+"),Stac!$R24))=FALSE,IF(ISERR(FIND(CONCATENATE(O$4,"++"),Stac!$R24))=FALSE,IF(ISERR(FIND(CONCATENATE(O$4,"+++"),Stac!$R24))=FALSE,"+++","++"),"+"),"+")," ")</f>
        <v xml:space="preserve"> </v>
      </c>
      <c r="P18" s="70" t="str">
        <f>IF(ISERR(FIND(P$4,Stac!$R24))=FALSE,IF(ISERR(FIND(CONCATENATE(P$4,"+"),Stac!$R24))=FALSE,IF(ISERR(FIND(CONCATENATE(P$4,"++"),Stac!$R24))=FALSE,IF(ISERR(FIND(CONCATENATE(P$4,"+++"),Stac!$R24))=FALSE,"+++","++"),"+"),"+")," ")</f>
        <v xml:space="preserve"> </v>
      </c>
      <c r="Q18" s="70" t="str">
        <f>IF(ISERR(FIND(Q$4,Stac!$R24))=FALSE,IF(ISERR(FIND(CONCATENATE(Q$4,"+"),Stac!$R24))=FALSE,IF(ISERR(FIND(CONCATENATE(Q$4,"++"),Stac!$R24))=FALSE,IF(ISERR(FIND(CONCATENATE(Q$4,"+++"),Stac!$R24))=FALSE,"+++","++"),"+"),"+")," ")</f>
        <v xml:space="preserve"> </v>
      </c>
      <c r="R18" s="70" t="str">
        <f>IF(ISERR(FIND(R$4,Stac!$R24))=FALSE,IF(ISERR(FIND(CONCATENATE(R$4,"+"),Stac!$R24))=FALSE,IF(ISERR(FIND(CONCATENATE(R$4,"++"),Stac!$R24))=FALSE,IF(ISERR(FIND(CONCATENATE(R$4,"+++"),Stac!$R24))=FALSE,"+++","++"),"+"),"+")," ")</f>
        <v xml:space="preserve"> </v>
      </c>
      <c r="S18" s="70" t="str">
        <f>IF(ISERR(FIND(S$4,Stac!$R24))=FALSE,IF(ISERR(FIND(CONCATENATE(S$4,"+"),Stac!$R24))=FALSE,IF(ISERR(FIND(CONCATENATE(S$4,"++"),Stac!$R24))=FALSE,IF(ISERR(FIND(CONCATENATE(S$4,"+++"),Stac!$R24))=FALSE,"+++","++"),"+"),"+")," ")</f>
        <v xml:space="preserve"> </v>
      </c>
      <c r="T18" s="71">
        <f>Stac!C24</f>
        <v>0</v>
      </c>
      <c r="U18" s="70" t="str">
        <f>IF(ISERR(FIND(U$4,Stac!$S24))=FALSE,IF(ISERR(FIND(CONCATENATE(U$4,"+"),Stac!$S24))=FALSE,IF(ISERR(FIND(CONCATENATE(U$4,"++"),Stac!$S24))=FALSE,IF(ISERR(FIND(CONCATENATE(U$4,"+++"),Stac!$S24))=FALSE,"+++","++"),"+")," ")," ")</f>
        <v xml:space="preserve"> </v>
      </c>
      <c r="V18" s="70" t="str">
        <f>IF(ISERR(FIND(V$4,Stac!$S24))=FALSE,IF(ISERR(FIND(CONCATENATE(V$4,"+"),Stac!$S24))=FALSE,IF(ISERR(FIND(CONCATENATE(V$4,"++"),Stac!$S24))=FALSE,IF(ISERR(FIND(CONCATENATE(V$4,"+++"),Stac!$S24))=FALSE,"+++","++"),"+")," ")," ")</f>
        <v xml:space="preserve"> </v>
      </c>
      <c r="W18" s="70" t="str">
        <f>IF(ISERR(FIND(W$4,Stac!$S24))=FALSE,IF(ISERR(FIND(CONCATENATE(W$4,"+"),Stac!$S24))=FALSE,IF(ISERR(FIND(CONCATENATE(W$4,"++"),Stac!$S24))=FALSE,IF(ISERR(FIND(CONCATENATE(W$4,"+++"),Stac!$S24))=FALSE,"+++","++"),"+")," ")," ")</f>
        <v xml:space="preserve"> </v>
      </c>
      <c r="X18" s="70" t="str">
        <f>IF(ISERR(FIND(X$4,Stac!$S24))=FALSE,IF(ISERR(FIND(CONCATENATE(X$4,"+"),Stac!$S24))=FALSE,IF(ISERR(FIND(CONCATENATE(X$4,"++"),Stac!$S24))=FALSE,IF(ISERR(FIND(CONCATENATE(X$4,"+++"),Stac!$S24))=FALSE,"+++","++"),"+")," ")," ")</f>
        <v xml:space="preserve"> </v>
      </c>
      <c r="Y18" s="70" t="str">
        <f>IF(ISERR(FIND(Y$4,Stac!$S24))=FALSE,IF(ISERR(FIND(CONCATENATE(Y$4,"+"),Stac!$S24))=FALSE,IF(ISERR(FIND(CONCATENATE(Y$4,"++"),Stac!$S24))=FALSE,IF(ISERR(FIND(CONCATENATE(Y$4,"+++"),Stac!$S24))=FALSE,"+++","++"),"+")," ")," ")</f>
        <v xml:space="preserve"> </v>
      </c>
      <c r="Z18" s="70" t="str">
        <f>IF(ISERR(FIND(Z$4,Stac!$S24))=FALSE,IF(ISERR(FIND(CONCATENATE(Z$4,"+"),Stac!$S24))=FALSE,IF(ISERR(FIND(CONCATENATE(Z$4,"++"),Stac!$S24))=FALSE,IF(ISERR(FIND(CONCATENATE(Z$4,"+++"),Stac!$S24))=FALSE,"+++","++"),"+")," ")," ")</f>
        <v xml:space="preserve"> </v>
      </c>
      <c r="AA18" s="70" t="str">
        <f>IF(ISERR(FIND(AA$4,Stac!$S24))=FALSE,IF(ISERR(FIND(CONCATENATE(AA$4,"+"),Stac!$S24))=FALSE,IF(ISERR(FIND(CONCATENATE(AA$4,"++"),Stac!$S24))=FALSE,IF(ISERR(FIND(CONCATENATE(AA$4,"+++"),Stac!$S24))=FALSE,"+++","++"),"+")," ")," ")</f>
        <v xml:space="preserve"> </v>
      </c>
      <c r="AB18" s="70" t="str">
        <f>IF(ISERR(FIND(AB$4,Stac!$S24))=FALSE,IF(ISERR(FIND(CONCATENATE(AB$4,"+"),Stac!$S24))=FALSE,IF(ISERR(FIND(CONCATENATE(AB$4,"++"),Stac!$S24))=FALSE,IF(ISERR(FIND(CONCATENATE(AB$4,"+++"),Stac!$S24))=FALSE,"+++","++"),"+")," ")," ")</f>
        <v xml:space="preserve"> </v>
      </c>
      <c r="AC18" s="70" t="str">
        <f>IF(ISERR(FIND(AC$4,Stac!$S24))=FALSE,IF(ISERR(FIND(CONCATENATE(AC$4,"+"),Stac!$S24))=FALSE,IF(ISERR(FIND(CONCATENATE(AC$4,"++"),Stac!$S24))=FALSE,IF(ISERR(FIND(CONCATENATE(AC$4,"+++"),Stac!$S24))=FALSE,"+++","++"),"+")," ")," ")</f>
        <v xml:space="preserve"> </v>
      </c>
      <c r="AD18" s="70" t="str">
        <f>IF(ISERR(FIND(AD$4,Stac!$S24))=FALSE,IF(ISERR(FIND(CONCATENATE(AD$4,"+"),Stac!$S24))=FALSE,IF(ISERR(FIND(CONCATENATE(AD$4,"++"),Stac!$S24))=FALSE,IF(ISERR(FIND(CONCATENATE(AD$4,"+++"),Stac!$S24))=FALSE,"+++","++"),"+")," ")," ")</f>
        <v xml:space="preserve"> </v>
      </c>
      <c r="AE18" s="70" t="str">
        <f>IF(ISERR(FIND(AE$4,Stac!$S24))=FALSE,IF(ISERR(FIND(CONCATENATE(AE$4,"+"),Stac!$S24))=FALSE,IF(ISERR(FIND(CONCATENATE(AE$4,"++"),Stac!$S24))=FALSE,IF(ISERR(FIND(CONCATENATE(AE$4,"+++"),Stac!$S24))=FALSE,"+++","++"),"+")," ")," ")</f>
        <v xml:space="preserve"> </v>
      </c>
      <c r="AF18" s="70" t="str">
        <f>IF(ISERR(FIND(AF$4,Stac!$S24))=FALSE,IF(ISERR(FIND(CONCATENATE(AF$4,"+"),Stac!$S24))=FALSE,IF(ISERR(FIND(CONCATENATE(AF$4,"++"),Stac!$S24))=FALSE,IF(ISERR(FIND(CONCATENATE(AF$4,"+++"),Stac!$S24))=FALSE,"+++","++"),"+")," ")," ")</f>
        <v xml:space="preserve"> </v>
      </c>
      <c r="AG18" s="70" t="str">
        <f>IF(ISERR(FIND(AG$4,Stac!$S24))=FALSE,IF(ISERR(FIND(CONCATENATE(AG$4,"+"),Stac!$S24))=FALSE,IF(ISERR(FIND(CONCATENATE(AG$4,"++"),Stac!$S24))=FALSE,IF(ISERR(FIND(CONCATENATE(AG$4,"+++"),Stac!$S24))=FALSE,"+++","++"),"+")," ")," ")</f>
        <v xml:space="preserve"> </v>
      </c>
      <c r="AH18" s="70" t="str">
        <f>IF(ISERR(FIND(AH$4,Stac!$S24))=FALSE,IF(ISERR(FIND(CONCATENATE(AH$4,"+"),Stac!$S24))=FALSE,IF(ISERR(FIND(CONCATENATE(AH$4,"++"),Stac!$S24))=FALSE,IF(ISERR(FIND(CONCATENATE(AH$4,"+++"),Stac!$S24))=FALSE,"+++","++"),"+")," ")," ")</f>
        <v xml:space="preserve"> </v>
      </c>
      <c r="AI18" s="70" t="str">
        <f>IF(ISERR(FIND(AI$4,Stac!$S24))=FALSE,IF(ISERR(FIND(CONCATENATE(AI$4,"+"),Stac!$S24))=FALSE,IF(ISERR(FIND(CONCATENATE(AI$4,"++"),Stac!$S24))=FALSE,IF(ISERR(FIND(CONCATENATE(AI$4,"+++"),Stac!$S24))=FALSE,"+++","++"),"+")," ")," ")</f>
        <v xml:space="preserve"> </v>
      </c>
      <c r="AJ18" s="70" t="str">
        <f>IF(ISERR(FIND(AJ$4,Stac!$S24))=FALSE,IF(ISERR(FIND(CONCATENATE(AJ$4,"+"),Stac!$S24))=FALSE,IF(ISERR(FIND(CONCATENATE(AJ$4,"++"),Stac!$S24))=FALSE,IF(ISERR(FIND(CONCATENATE(AJ$4,"+++"),Stac!$S24))=FALSE,"+++","++"),"+")," ")," ")</f>
        <v xml:space="preserve"> </v>
      </c>
      <c r="AK18" s="70" t="str">
        <f>IF(ISERR(FIND(AK$4,Stac!$S24))=FALSE,IF(ISERR(FIND(CONCATENATE(AK$4,"+"),Stac!$S24))=FALSE,IF(ISERR(FIND(CONCATENATE(AK$4,"++"),Stac!$S24))=FALSE,IF(ISERR(FIND(CONCATENATE(AK$4,"+++"),Stac!$S24))=FALSE,"+++","++"),"+")," ")," ")</f>
        <v xml:space="preserve"> </v>
      </c>
      <c r="AL18" s="70" t="str">
        <f>IF(ISERR(FIND(AL$4,Stac!$S24))=FALSE,IF(ISERR(FIND(CONCATENATE(AL$4,"+"),Stac!$S24))=FALSE,IF(ISERR(FIND(CONCATENATE(AL$4,"++"),Stac!$S24))=FALSE,IF(ISERR(FIND(CONCATENATE(AL$4,"+++"),Stac!$S24))=FALSE,"+++","++"),"+")," ")," ")</f>
        <v xml:space="preserve"> </v>
      </c>
      <c r="AM18" s="70" t="str">
        <f>IF(ISERR(FIND(AM$4,Stac!$S24))=FALSE,IF(ISERR(FIND(CONCATENATE(AM$4,"+"),Stac!$S24))=FALSE,IF(ISERR(FIND(CONCATENATE(AM$4,"++"),Stac!$S24))=FALSE,IF(ISERR(FIND(CONCATENATE(AM$4,"+++"),Stac!$S24))=FALSE,"+++","++"),"+")," ")," ")</f>
        <v xml:space="preserve"> </v>
      </c>
      <c r="AN18" s="70" t="str">
        <f>IF(ISERR(FIND(AN$4,Stac!$S24))=FALSE,IF(ISERR(FIND(CONCATENATE(AN$4,"+"),Stac!$S24))=FALSE,IF(ISERR(FIND(CONCATENATE(AN$4,"++"),Stac!$S24))=FALSE,IF(ISERR(FIND(CONCATENATE(AN$4,"+++"),Stac!$S24))=FALSE,"+++","++"),"+")," ")," ")</f>
        <v xml:space="preserve"> </v>
      </c>
      <c r="AO18" s="70" t="str">
        <f>IF(ISERR(FIND(AO$4,Stac!$S24))=FALSE,IF(ISERR(FIND(CONCATENATE(AO$4,"+"),Stac!$S24))=FALSE,IF(ISERR(FIND(CONCATENATE(AO$4,"++"),Stac!$S24))=FALSE,IF(ISERR(FIND(CONCATENATE(AO$4,"+++"),Stac!$S24))=FALSE,"+++","++"),"+")," ")," ")</f>
        <v xml:space="preserve"> </v>
      </c>
      <c r="AP18" s="70" t="str">
        <f>IF(ISERR(FIND(AP$4,Stac!$S24))=FALSE,IF(ISERR(FIND(CONCATENATE(AP$4,"+"),Stac!$S24))=FALSE,IF(ISERR(FIND(CONCATENATE(AP$4,"++"),Stac!$S24))=FALSE,IF(ISERR(FIND(CONCATENATE(AP$4,"+++"),Stac!$S24))=FALSE,"+++","++"),"+")," ")," ")</f>
        <v xml:space="preserve"> </v>
      </c>
      <c r="AQ18" s="70" t="str">
        <f>IF(ISERR(FIND(AQ$4,Stac!$S24))=FALSE,IF(ISERR(FIND(CONCATENATE(AQ$4,"+"),Stac!$S24))=FALSE,IF(ISERR(FIND(CONCATENATE(AQ$4,"++"),Stac!$S24))=FALSE,IF(ISERR(FIND(CONCATENATE(AQ$4,"+++"),Stac!$S24))=FALSE,"+++","++"),"+")," ")," ")</f>
        <v xml:space="preserve"> </v>
      </c>
      <c r="AR18" s="70" t="str">
        <f>IF(ISERR(FIND(AR$4,Stac!$S24))=FALSE,IF(ISERR(FIND(CONCATENATE(AR$4,"+"),Stac!$S24))=FALSE,IF(ISERR(FIND(CONCATENATE(AR$4,"++"),Stac!$S24))=FALSE,IF(ISERR(FIND(CONCATENATE(AR$4,"+++"),Stac!$S24))=FALSE,"+++","++"),"+")," ")," ")</f>
        <v xml:space="preserve"> </v>
      </c>
      <c r="AS18" s="70" t="str">
        <f>IF(ISERR(FIND(AS$4,Stac!$S24))=FALSE,IF(ISERR(FIND(CONCATENATE(AS$4,"+"),Stac!$S24))=FALSE,IF(ISERR(FIND(CONCATENATE(AS$4,"++"),Stac!$S24))=FALSE,IF(ISERR(FIND(CONCATENATE(AS$4,"+++"),Stac!$S24))=FALSE,"+++","++"),"+")," ")," ")</f>
        <v xml:space="preserve"> </v>
      </c>
      <c r="AT18" s="70" t="str">
        <f>IF(ISERR(FIND(AT$4,Stac!$S24))=FALSE,IF(ISERR(FIND(CONCATENATE(AT$4,"+"),Stac!$S24))=FALSE,IF(ISERR(FIND(CONCATENATE(AT$4,"++"),Stac!$S24))=FALSE,IF(ISERR(FIND(CONCATENATE(AT$4,"+++"),Stac!$S24))=FALSE,"+++","++"),"+")," ")," ")</f>
        <v xml:space="preserve"> </v>
      </c>
      <c r="AU18" s="70" t="str">
        <f>IF(ISERR(FIND(AU$4,Stac!$S24))=FALSE,IF(ISERR(FIND(CONCATENATE(AU$4,"+"),Stac!$S24))=FALSE,IF(ISERR(FIND(CONCATENATE(AU$4,"++"),Stac!$S24))=FALSE,IF(ISERR(FIND(CONCATENATE(AU$4,"+++"),Stac!$S24))=FALSE,"+++","++"),"+")," ")," ")</f>
        <v xml:space="preserve"> </v>
      </c>
      <c r="AV18" s="71">
        <f>Stac!C24</f>
        <v>0</v>
      </c>
      <c r="AW18" s="70" t="str">
        <f>IF(ISERR(FIND(AW$4,Stac!$T24))=FALSE,IF(ISERR(FIND(CONCATENATE(AW$4,"+"),Stac!$T24))=FALSE,IF(ISERR(FIND(CONCATENATE(AW$4,"++"),Stac!$T24))=FALSE,IF(ISERR(FIND(CONCATENATE(AW$4,"+++"),Stac!$T24))=FALSE,"+++","++"),"+")," ")," ")</f>
        <v xml:space="preserve"> </v>
      </c>
      <c r="AX18" s="70" t="str">
        <f>IF(ISERR(FIND(AX$4,Stac!$T24))=FALSE,IF(ISERR(FIND(CONCATENATE(AX$4,"+"),Stac!$T24))=FALSE,IF(ISERR(FIND(CONCATENATE(AX$4,"++"),Stac!$T24))=FALSE,IF(ISERR(FIND(CONCATENATE(AX$4,"+++"),Stac!$T24))=FALSE,"+++","++"),"+")," ")," ")</f>
        <v xml:space="preserve"> </v>
      </c>
      <c r="AY18" s="70" t="str">
        <f>IF(ISERR(FIND(AY$4,Stac!$T24))=FALSE,IF(ISERR(FIND(CONCATENATE(AY$4,"+"),Stac!$T24))=FALSE,IF(ISERR(FIND(CONCATENATE(AY$4,"++"),Stac!$T24))=FALSE,IF(ISERR(FIND(CONCATENATE(AY$4,"+++"),Stac!$T24))=FALSE,"+++","++"),"+")," ")," ")</f>
        <v xml:space="preserve"> </v>
      </c>
      <c r="AZ18" s="70" t="str">
        <f>IF(ISERR(FIND(AZ$4,Stac!$T24))=FALSE,IF(ISERR(FIND(CONCATENATE(AZ$4,"+"),Stac!$T24))=FALSE,IF(ISERR(FIND(CONCATENATE(AZ$4,"++"),Stac!$T24))=FALSE,IF(ISERR(FIND(CONCATENATE(AZ$4,"+++"),Stac!$T24))=FALSE,"+++","++"),"+")," ")," ")</f>
        <v xml:space="preserve"> </v>
      </c>
      <c r="BA18" s="70" t="str">
        <f>IF(ISERR(FIND(BA$4,Stac!$T24))=FALSE,IF(ISERR(FIND(CONCATENATE(BA$4,"+"),Stac!$T24))=FALSE,IF(ISERR(FIND(CONCATENATE(BA$4,"++"),Stac!$T24))=FALSE,IF(ISERR(FIND(CONCATENATE(BA$4,"+++"),Stac!$T24))=FALSE,"+++","++"),"+")," ")," ")</f>
        <v xml:space="preserve"> </v>
      </c>
      <c r="BB18" s="70" t="str">
        <f>IF(ISERR(FIND(BB$4,Stac!$T24))=FALSE,IF(ISERR(FIND(CONCATENATE(BB$4,"+"),Stac!$T24))=FALSE,IF(ISERR(FIND(CONCATENATE(BB$4,"++"),Stac!$T24))=FALSE,IF(ISERR(FIND(CONCATENATE(BB$4,"+++"),Stac!$T24))=FALSE,"+++","++"),"+")," ")," ")</f>
        <v xml:space="preserve"> </v>
      </c>
      <c r="BC18" s="70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70"/>
      <c r="BE18" s="70"/>
    </row>
    <row r="19" spans="1:57" hidden="1">
      <c r="A19" s="69">
        <f>Stac!C25</f>
        <v>0</v>
      </c>
      <c r="B19" s="70" t="str">
        <f>IF(ISERR(FIND(B$4,Stac!$R25))=FALSE,IF(ISERR(FIND(CONCATENATE(B$4,"+"),Stac!$R25))=FALSE,IF(ISERR(FIND(CONCATENATE(B$4,"++"),Stac!$R25))=FALSE,IF(ISERR(FIND(CONCATENATE(B$4,"+++"),Stac!$R25))=FALSE,"+++","++"),"+"),"+")," ")</f>
        <v xml:space="preserve"> </v>
      </c>
      <c r="C19" s="70" t="str">
        <f>IF(ISERR(FIND(C$4,Stac!$R25))=FALSE,IF(ISERR(FIND(CONCATENATE(C$4,"+"),Stac!$R25))=FALSE,IF(ISERR(FIND(CONCATENATE(C$4,"++"),Stac!$R25))=FALSE,IF(ISERR(FIND(CONCATENATE(C$4,"+++"),Stac!$R25))=FALSE,"+++","++"),"+"),"+")," ")</f>
        <v xml:space="preserve"> </v>
      </c>
      <c r="D19" s="70" t="str">
        <f>IF(ISERR(FIND(D$4,Stac!$R25))=FALSE,IF(ISERR(FIND(CONCATENATE(D$4,"+"),Stac!$R25))=FALSE,IF(ISERR(FIND(CONCATENATE(D$4,"++"),Stac!$R25))=FALSE,IF(ISERR(FIND(CONCATENATE(D$4,"+++"),Stac!$R25))=FALSE,"+++","++"),"+"),"+")," ")</f>
        <v xml:space="preserve"> </v>
      </c>
      <c r="E19" s="70" t="str">
        <f>IF(ISERR(FIND(E$4,Stac!$R25))=FALSE,IF(ISERR(FIND(CONCATENATE(E$4,"+"),Stac!$R25))=FALSE,IF(ISERR(FIND(CONCATENATE(E$4,"++"),Stac!$R25))=FALSE,IF(ISERR(FIND(CONCATENATE(E$4,"+++"),Stac!$R25))=FALSE,"+++","++"),"+"),"+")," ")</f>
        <v xml:space="preserve"> </v>
      </c>
      <c r="F19" s="70" t="str">
        <f>IF(ISERR(FIND(F$4,Stac!$R25))=FALSE,IF(ISERR(FIND(CONCATENATE(F$4,"+"),Stac!$R25))=FALSE,IF(ISERR(FIND(CONCATENATE(F$4,"++"),Stac!$R25))=FALSE,IF(ISERR(FIND(CONCATENATE(F$4,"+++"),Stac!$R25))=FALSE,"+++","++"),"+"),"+")," ")</f>
        <v xml:space="preserve"> </v>
      </c>
      <c r="G19" s="70" t="str">
        <f>IF(ISERR(FIND(G$4,Stac!$R25))=FALSE,IF(ISERR(FIND(CONCATENATE(G$4,"+"),Stac!$R25))=FALSE,IF(ISERR(FIND(CONCATENATE(G$4,"++"),Stac!$R25))=FALSE,IF(ISERR(FIND(CONCATENATE(G$4,"+++"),Stac!$R25))=FALSE,"+++","++"),"+"),"+")," ")</f>
        <v xml:space="preserve"> </v>
      </c>
      <c r="H19" s="70" t="str">
        <f>IF(ISERR(FIND(H$4,Stac!$R25))=FALSE,IF(ISERR(FIND(CONCATENATE(H$4,"+"),Stac!$R25))=FALSE,IF(ISERR(FIND(CONCATENATE(H$4,"++"),Stac!$R25))=FALSE,IF(ISERR(FIND(CONCATENATE(H$4,"+++"),Stac!$R25))=FALSE,"+++","++"),"+"),"+")," ")</f>
        <v xml:space="preserve"> </v>
      </c>
      <c r="I19" s="70" t="str">
        <f>IF(ISERR(FIND(I$4,Stac!$R25))=FALSE,IF(ISERR(FIND(CONCATENATE(I$4,"+"),Stac!$R25))=FALSE,IF(ISERR(FIND(CONCATENATE(I$4,"++"),Stac!$R25))=FALSE,IF(ISERR(FIND(CONCATENATE(I$4,"+++"),Stac!$R25))=FALSE,"+++","++"),"+"),"+")," ")</f>
        <v xml:space="preserve"> </v>
      </c>
      <c r="J19" s="70" t="str">
        <f>IF(ISERR(FIND(J$4,Stac!$R25))=FALSE,IF(ISERR(FIND(CONCATENATE(J$4,"+"),Stac!$R25))=FALSE,IF(ISERR(FIND(CONCATENATE(J$4,"++"),Stac!$R25))=FALSE,IF(ISERR(FIND(CONCATENATE(J$4,"+++"),Stac!$R25))=FALSE,"+++","++"),"+"),"+")," ")</f>
        <v xml:space="preserve"> </v>
      </c>
      <c r="K19" s="70" t="str">
        <f>IF(ISERR(FIND(K$4,Stac!$R25))=FALSE,IF(ISERR(FIND(CONCATENATE(K$4,"+"),Stac!$R25))=FALSE,IF(ISERR(FIND(CONCATENATE(K$4,"++"),Stac!$R25))=FALSE,IF(ISERR(FIND(CONCATENATE(K$4,"+++"),Stac!$R25))=FALSE,"+++","++"),"+"),"+")," ")</f>
        <v xml:space="preserve"> </v>
      </c>
      <c r="L19" s="70" t="str">
        <f>IF(ISERR(FIND(L$4,Stac!$R25))=FALSE,IF(ISERR(FIND(CONCATENATE(L$4,"+"),Stac!$R25))=FALSE,IF(ISERR(FIND(CONCATENATE(L$4,"++"),Stac!$R25))=FALSE,IF(ISERR(FIND(CONCATENATE(L$4,"+++"),Stac!$R25))=FALSE,"+++","++"),"+"),"+")," ")</f>
        <v xml:space="preserve"> </v>
      </c>
      <c r="M19" s="70" t="str">
        <f>IF(ISERR(FIND(M$4,Stac!$R25))=FALSE,IF(ISERR(FIND(CONCATENATE(M$4,"+"),Stac!$R25))=FALSE,IF(ISERR(FIND(CONCATENATE(M$4,"++"),Stac!$R25))=FALSE,IF(ISERR(FIND(CONCATENATE(M$4,"+++"),Stac!$R25))=FALSE,"+++","++"),"+"),"+")," ")</f>
        <v xml:space="preserve"> </v>
      </c>
      <c r="N19" s="70" t="str">
        <f>IF(ISERR(FIND(N$4,Stac!$R25))=FALSE,IF(ISERR(FIND(CONCATENATE(N$4,"+"),Stac!$R25))=FALSE,IF(ISERR(FIND(CONCATENATE(N$4,"++"),Stac!$R25))=FALSE,IF(ISERR(FIND(CONCATENATE(N$4,"+++"),Stac!$R25))=FALSE,"+++","++"),"+"),"+")," ")</f>
        <v xml:space="preserve"> </v>
      </c>
      <c r="O19" s="70" t="str">
        <f>IF(ISERR(FIND(O$4,Stac!$R25))=FALSE,IF(ISERR(FIND(CONCATENATE(O$4,"+"),Stac!$R25))=FALSE,IF(ISERR(FIND(CONCATENATE(O$4,"++"),Stac!$R25))=FALSE,IF(ISERR(FIND(CONCATENATE(O$4,"+++"),Stac!$R25))=FALSE,"+++","++"),"+"),"+")," ")</f>
        <v xml:space="preserve"> </v>
      </c>
      <c r="P19" s="70" t="str">
        <f>IF(ISERR(FIND(P$4,Stac!$R25))=FALSE,IF(ISERR(FIND(CONCATENATE(P$4,"+"),Stac!$R25))=FALSE,IF(ISERR(FIND(CONCATENATE(P$4,"++"),Stac!$R25))=FALSE,IF(ISERR(FIND(CONCATENATE(P$4,"+++"),Stac!$R25))=FALSE,"+++","++"),"+"),"+")," ")</f>
        <v xml:space="preserve"> </v>
      </c>
      <c r="Q19" s="70" t="str">
        <f>IF(ISERR(FIND(Q$4,Stac!$R25))=FALSE,IF(ISERR(FIND(CONCATENATE(Q$4,"+"),Stac!$R25))=FALSE,IF(ISERR(FIND(CONCATENATE(Q$4,"++"),Stac!$R25))=FALSE,IF(ISERR(FIND(CONCATENATE(Q$4,"+++"),Stac!$R25))=FALSE,"+++","++"),"+"),"+")," ")</f>
        <v xml:space="preserve"> </v>
      </c>
      <c r="R19" s="70" t="str">
        <f>IF(ISERR(FIND(R$4,Stac!$R25))=FALSE,IF(ISERR(FIND(CONCATENATE(R$4,"+"),Stac!$R25))=FALSE,IF(ISERR(FIND(CONCATENATE(R$4,"++"),Stac!$R25))=FALSE,IF(ISERR(FIND(CONCATENATE(R$4,"+++"),Stac!$R25))=FALSE,"+++","++"),"+"),"+")," ")</f>
        <v xml:space="preserve"> </v>
      </c>
      <c r="S19" s="70" t="str">
        <f>IF(ISERR(FIND(S$4,Stac!$R25))=FALSE,IF(ISERR(FIND(CONCATENATE(S$4,"+"),Stac!$R25))=FALSE,IF(ISERR(FIND(CONCATENATE(S$4,"++"),Stac!$R25))=FALSE,IF(ISERR(FIND(CONCATENATE(S$4,"+++"),Stac!$R25))=FALSE,"+++","++"),"+"),"+")," ")</f>
        <v xml:space="preserve"> </v>
      </c>
      <c r="T19" s="71">
        <f>Stac!C25</f>
        <v>0</v>
      </c>
      <c r="U19" s="70" t="str">
        <f>IF(ISERR(FIND(U$4,Stac!$S25))=FALSE,IF(ISERR(FIND(CONCATENATE(U$4,"+"),Stac!$S25))=FALSE,IF(ISERR(FIND(CONCATENATE(U$4,"++"),Stac!$S25))=FALSE,IF(ISERR(FIND(CONCATENATE(U$4,"+++"),Stac!$S25))=FALSE,"+++","++"),"+")," ")," ")</f>
        <v xml:space="preserve"> </v>
      </c>
      <c r="V19" s="70" t="str">
        <f>IF(ISERR(FIND(V$4,Stac!$S25))=FALSE,IF(ISERR(FIND(CONCATENATE(V$4,"+"),Stac!$S25))=FALSE,IF(ISERR(FIND(CONCATENATE(V$4,"++"),Stac!$S25))=FALSE,IF(ISERR(FIND(CONCATENATE(V$4,"+++"),Stac!$S25))=FALSE,"+++","++"),"+")," ")," ")</f>
        <v xml:space="preserve"> </v>
      </c>
      <c r="W19" s="70" t="str">
        <f>IF(ISERR(FIND(W$4,Stac!$S25))=FALSE,IF(ISERR(FIND(CONCATENATE(W$4,"+"),Stac!$S25))=FALSE,IF(ISERR(FIND(CONCATENATE(W$4,"++"),Stac!$S25))=FALSE,IF(ISERR(FIND(CONCATENATE(W$4,"+++"),Stac!$S25))=FALSE,"+++","++"),"+")," ")," ")</f>
        <v xml:space="preserve"> </v>
      </c>
      <c r="X19" s="70" t="str">
        <f>IF(ISERR(FIND(X$4,Stac!$S25))=FALSE,IF(ISERR(FIND(CONCATENATE(X$4,"+"),Stac!$S25))=FALSE,IF(ISERR(FIND(CONCATENATE(X$4,"++"),Stac!$S25))=FALSE,IF(ISERR(FIND(CONCATENATE(X$4,"+++"),Stac!$S25))=FALSE,"+++","++"),"+")," ")," ")</f>
        <v xml:space="preserve"> </v>
      </c>
      <c r="Y19" s="70" t="str">
        <f>IF(ISERR(FIND(Y$4,Stac!$S25))=FALSE,IF(ISERR(FIND(CONCATENATE(Y$4,"+"),Stac!$S25))=FALSE,IF(ISERR(FIND(CONCATENATE(Y$4,"++"),Stac!$S25))=FALSE,IF(ISERR(FIND(CONCATENATE(Y$4,"+++"),Stac!$S25))=FALSE,"+++","++"),"+")," ")," ")</f>
        <v xml:space="preserve"> </v>
      </c>
      <c r="Z19" s="70" t="str">
        <f>IF(ISERR(FIND(Z$4,Stac!$S25))=FALSE,IF(ISERR(FIND(CONCATENATE(Z$4,"+"),Stac!$S25))=FALSE,IF(ISERR(FIND(CONCATENATE(Z$4,"++"),Stac!$S25))=FALSE,IF(ISERR(FIND(CONCATENATE(Z$4,"+++"),Stac!$S25))=FALSE,"+++","++"),"+")," ")," ")</f>
        <v xml:space="preserve"> </v>
      </c>
      <c r="AA19" s="70" t="str">
        <f>IF(ISERR(FIND(AA$4,Stac!$S25))=FALSE,IF(ISERR(FIND(CONCATENATE(AA$4,"+"),Stac!$S25))=FALSE,IF(ISERR(FIND(CONCATENATE(AA$4,"++"),Stac!$S25))=FALSE,IF(ISERR(FIND(CONCATENATE(AA$4,"+++"),Stac!$S25))=FALSE,"+++","++"),"+")," ")," ")</f>
        <v xml:space="preserve"> </v>
      </c>
      <c r="AB19" s="70" t="str">
        <f>IF(ISERR(FIND(AB$4,Stac!$S25))=FALSE,IF(ISERR(FIND(CONCATENATE(AB$4,"+"),Stac!$S25))=FALSE,IF(ISERR(FIND(CONCATENATE(AB$4,"++"),Stac!$S25))=FALSE,IF(ISERR(FIND(CONCATENATE(AB$4,"+++"),Stac!$S25))=FALSE,"+++","++"),"+")," ")," ")</f>
        <v xml:space="preserve"> </v>
      </c>
      <c r="AC19" s="70" t="str">
        <f>IF(ISERR(FIND(AC$4,Stac!$S25))=FALSE,IF(ISERR(FIND(CONCATENATE(AC$4,"+"),Stac!$S25))=FALSE,IF(ISERR(FIND(CONCATENATE(AC$4,"++"),Stac!$S25))=FALSE,IF(ISERR(FIND(CONCATENATE(AC$4,"+++"),Stac!$S25))=FALSE,"+++","++"),"+")," ")," ")</f>
        <v xml:space="preserve"> </v>
      </c>
      <c r="AD19" s="70" t="str">
        <f>IF(ISERR(FIND(AD$4,Stac!$S25))=FALSE,IF(ISERR(FIND(CONCATENATE(AD$4,"+"),Stac!$S25))=FALSE,IF(ISERR(FIND(CONCATENATE(AD$4,"++"),Stac!$S25))=FALSE,IF(ISERR(FIND(CONCATENATE(AD$4,"+++"),Stac!$S25))=FALSE,"+++","++"),"+")," ")," ")</f>
        <v xml:space="preserve"> </v>
      </c>
      <c r="AE19" s="70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19" s="70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19" s="70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19" s="70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19" s="70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19" s="70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19" s="70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19" s="70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19" s="70" t="str">
        <f>IF(ISERR(FIND(AM$4,Stac!$S25))=FALSE,IF(ISERR(FIND(CONCATENATE(AM$4,"+"),Stac!$S25))=FALSE,IF(ISERR(FIND(CONCATENATE(AM$4,"++"),Stac!$S25))=FALSE,IF(ISERR(FIND(CONCATENATE(AM$4,"+++"),Stac!$S25))=FALSE,"+++","++"),"+")," ")," ")</f>
        <v xml:space="preserve"> </v>
      </c>
      <c r="AN19" s="70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19" s="70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19" s="70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19" s="70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19" s="70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19" s="70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19" s="70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19" s="70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19" s="71">
        <f>Stac!C25</f>
        <v>0</v>
      </c>
      <c r="AW19" s="70" t="str">
        <f>IF(ISERR(FIND(AW$4,Stac!$T25))=FALSE,IF(ISERR(FIND(CONCATENATE(AW$4,"+"),Stac!$T25))=FALSE,IF(ISERR(FIND(CONCATENATE(AW$4,"++"),Stac!$T25))=FALSE,IF(ISERR(FIND(CONCATENATE(AW$4,"+++"),Stac!$T25))=FALSE,"+++","++"),"+")," ")," ")</f>
        <v xml:space="preserve"> </v>
      </c>
      <c r="AX19" s="70" t="str">
        <f>IF(ISERR(FIND(AX$4,Stac!$T25))=FALSE,IF(ISERR(FIND(CONCATENATE(AX$4,"+"),Stac!$T25))=FALSE,IF(ISERR(FIND(CONCATENATE(AX$4,"++"),Stac!$T25))=FALSE,IF(ISERR(FIND(CONCATENATE(AX$4,"+++"),Stac!$T25))=FALSE,"+++","++"),"+")," ")," ")</f>
        <v xml:space="preserve"> </v>
      </c>
      <c r="AY19" s="70" t="str">
        <f>IF(ISERR(FIND(AY$4,Stac!$T25))=FALSE,IF(ISERR(FIND(CONCATENATE(AY$4,"+"),Stac!$T25))=FALSE,IF(ISERR(FIND(CONCATENATE(AY$4,"++"),Stac!$T25))=FALSE,IF(ISERR(FIND(CONCATENATE(AY$4,"+++"),Stac!$T25))=FALSE,"+++","++"),"+")," ")," ")</f>
        <v xml:space="preserve"> </v>
      </c>
      <c r="AZ19" s="70" t="str">
        <f>IF(ISERR(FIND(AZ$4,Stac!$T25))=FALSE,IF(ISERR(FIND(CONCATENATE(AZ$4,"+"),Stac!$T25))=FALSE,IF(ISERR(FIND(CONCATENATE(AZ$4,"++"),Stac!$T25))=FALSE,IF(ISERR(FIND(CONCATENATE(AZ$4,"+++"),Stac!$T25))=FALSE,"+++","++"),"+")," ")," ")</f>
        <v xml:space="preserve"> </v>
      </c>
      <c r="BA19" s="70" t="str">
        <f>IF(ISERR(FIND(BA$4,Stac!$T25))=FALSE,IF(ISERR(FIND(CONCATENATE(BA$4,"+"),Stac!$T25))=FALSE,IF(ISERR(FIND(CONCATENATE(BA$4,"++"),Stac!$T25))=FALSE,IF(ISERR(FIND(CONCATENATE(BA$4,"+++"),Stac!$T25))=FALSE,"+++","++"),"+")," ")," ")</f>
        <v xml:space="preserve"> </v>
      </c>
      <c r="BB19" s="70" t="str">
        <f>IF(ISERR(FIND(BB$4,Stac!$T25))=FALSE,IF(ISERR(FIND(CONCATENATE(BB$4,"+"),Stac!$T25))=FALSE,IF(ISERR(FIND(CONCATENATE(BB$4,"++"),Stac!$T25))=FALSE,IF(ISERR(FIND(CONCATENATE(BB$4,"+++"),Stac!$T25))=FALSE,"+++","++"),"+")," ")," ")</f>
        <v xml:space="preserve"> </v>
      </c>
      <c r="BC19" s="70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70"/>
      <c r="BE19" s="70"/>
    </row>
    <row r="20" spans="1:57">
      <c r="A20" s="72" t="str">
        <f>Stac!C26</f>
        <v>Semestr 2:</v>
      </c>
      <c r="B20" s="70" t="str">
        <f>IF(ISERR(FIND(B$4,Stac!$R26))=FALSE,IF(ISERR(FIND(CONCATENATE(B$4,"+"),Stac!$R26))=FALSE,IF(ISERR(FIND(CONCATENATE(B$4,"++"),Stac!$R26))=FALSE,IF(ISERR(FIND(CONCATENATE(B$4,"+++"),Stac!$R26))=FALSE,"+++","++"),"+"),"+")," ")</f>
        <v xml:space="preserve"> </v>
      </c>
      <c r="C20" s="70" t="str">
        <f>IF(ISERR(FIND(C$4,Stac!$R26))=FALSE,IF(ISERR(FIND(CONCATENATE(C$4,"+"),Stac!$R26))=FALSE,IF(ISERR(FIND(CONCATENATE(C$4,"++"),Stac!$R26))=FALSE,IF(ISERR(FIND(CONCATENATE(C$4,"+++"),Stac!$R26))=FALSE,"+++","++"),"+"),"+")," ")</f>
        <v xml:space="preserve"> </v>
      </c>
      <c r="D20" s="70" t="str">
        <f>IF(ISERR(FIND(D$4,Stac!$R26))=FALSE,IF(ISERR(FIND(CONCATENATE(D$4,"+"),Stac!$R26))=FALSE,IF(ISERR(FIND(CONCATENATE(D$4,"++"),Stac!$R26))=FALSE,IF(ISERR(FIND(CONCATENATE(D$4,"+++"),Stac!$R26))=FALSE,"+++","++"),"+"),"+")," ")</f>
        <v xml:space="preserve"> </v>
      </c>
      <c r="E20" s="70" t="str">
        <f>IF(ISERR(FIND(E$4,Stac!$R26))=FALSE,IF(ISERR(FIND(CONCATENATE(E$4,"+"),Stac!$R26))=FALSE,IF(ISERR(FIND(CONCATENATE(E$4,"++"),Stac!$R26))=FALSE,IF(ISERR(FIND(CONCATENATE(E$4,"+++"),Stac!$R26))=FALSE,"+++","++"),"+"),"+")," ")</f>
        <v xml:space="preserve"> </v>
      </c>
      <c r="F20" s="70" t="str">
        <f>IF(ISERR(FIND(F$4,Stac!$R26))=FALSE,IF(ISERR(FIND(CONCATENATE(F$4,"+"),Stac!$R26))=FALSE,IF(ISERR(FIND(CONCATENATE(F$4,"++"),Stac!$R26))=FALSE,IF(ISERR(FIND(CONCATENATE(F$4,"+++"),Stac!$R26))=FALSE,"+++","++"),"+"),"+")," ")</f>
        <v xml:space="preserve"> </v>
      </c>
      <c r="G20" s="70" t="str">
        <f>IF(ISERR(FIND(G$4,Stac!$R26))=FALSE,IF(ISERR(FIND(CONCATENATE(G$4,"+"),Stac!$R26))=FALSE,IF(ISERR(FIND(CONCATENATE(G$4,"++"),Stac!$R26))=FALSE,IF(ISERR(FIND(CONCATENATE(G$4,"+++"),Stac!$R26))=FALSE,"+++","++"),"+"),"+")," ")</f>
        <v xml:space="preserve"> </v>
      </c>
      <c r="H20" s="70" t="str">
        <f>IF(ISERR(FIND(H$4,Stac!$R26))=FALSE,IF(ISERR(FIND(CONCATENATE(H$4,"+"),Stac!$R26))=FALSE,IF(ISERR(FIND(CONCATENATE(H$4,"++"),Stac!$R26))=FALSE,IF(ISERR(FIND(CONCATENATE(H$4,"+++"),Stac!$R26))=FALSE,"+++","++"),"+"),"+")," ")</f>
        <v xml:space="preserve"> </v>
      </c>
      <c r="I20" s="70" t="str">
        <f>IF(ISERR(FIND(I$4,Stac!$R26))=FALSE,IF(ISERR(FIND(CONCATENATE(I$4,"+"),Stac!$R26))=FALSE,IF(ISERR(FIND(CONCATENATE(I$4,"++"),Stac!$R26))=FALSE,IF(ISERR(FIND(CONCATENATE(I$4,"+++"),Stac!$R26))=FALSE,"+++","++"),"+"),"+")," ")</f>
        <v xml:space="preserve"> </v>
      </c>
      <c r="J20" s="70" t="str">
        <f>IF(ISERR(FIND(J$4,Stac!$R26))=FALSE,IF(ISERR(FIND(CONCATENATE(J$4,"+"),Stac!$R26))=FALSE,IF(ISERR(FIND(CONCATENATE(J$4,"++"),Stac!$R26))=FALSE,IF(ISERR(FIND(CONCATENATE(J$4,"+++"),Stac!$R26))=FALSE,"+++","++"),"+"),"+")," ")</f>
        <v xml:space="preserve"> </v>
      </c>
      <c r="K20" s="70" t="str">
        <f>IF(ISERR(FIND(K$4,Stac!$R26))=FALSE,IF(ISERR(FIND(CONCATENATE(K$4,"+"),Stac!$R26))=FALSE,IF(ISERR(FIND(CONCATENATE(K$4,"++"),Stac!$R26))=FALSE,IF(ISERR(FIND(CONCATENATE(K$4,"+++"),Stac!$R26))=FALSE,"+++","++"),"+"),"+")," ")</f>
        <v xml:space="preserve"> </v>
      </c>
      <c r="L20" s="70" t="str">
        <f>IF(ISERR(FIND(L$4,Stac!$R26))=FALSE,IF(ISERR(FIND(CONCATENATE(L$4,"+"),Stac!$R26))=FALSE,IF(ISERR(FIND(CONCATENATE(L$4,"++"),Stac!$R26))=FALSE,IF(ISERR(FIND(CONCATENATE(L$4,"+++"),Stac!$R26))=FALSE,"+++","++"),"+"),"+")," ")</f>
        <v xml:space="preserve"> </v>
      </c>
      <c r="M20" s="70" t="str">
        <f>IF(ISERR(FIND(M$4,Stac!$R26))=FALSE,IF(ISERR(FIND(CONCATENATE(M$4,"+"),Stac!$R26))=FALSE,IF(ISERR(FIND(CONCATENATE(M$4,"++"),Stac!$R26))=FALSE,IF(ISERR(FIND(CONCATENATE(M$4,"+++"),Stac!$R26))=FALSE,"+++","++"),"+"),"+")," ")</f>
        <v xml:space="preserve"> </v>
      </c>
      <c r="N20" s="70" t="str">
        <f>IF(ISERR(FIND(N$4,Stac!$R26))=FALSE,IF(ISERR(FIND(CONCATENATE(N$4,"+"),Stac!$R26))=FALSE,IF(ISERR(FIND(CONCATENATE(N$4,"++"),Stac!$R26))=FALSE,IF(ISERR(FIND(CONCATENATE(N$4,"+++"),Stac!$R26))=FALSE,"+++","++"),"+"),"+")," ")</f>
        <v xml:space="preserve"> </v>
      </c>
      <c r="O20" s="70" t="str">
        <f>IF(ISERR(FIND(O$4,Stac!$R26))=FALSE,IF(ISERR(FIND(CONCATENATE(O$4,"+"),Stac!$R26))=FALSE,IF(ISERR(FIND(CONCATENATE(O$4,"++"),Stac!$R26))=FALSE,IF(ISERR(FIND(CONCATENATE(O$4,"+++"),Stac!$R26))=FALSE,"+++","++"),"+"),"+")," ")</f>
        <v xml:space="preserve"> </v>
      </c>
      <c r="P20" s="70" t="str">
        <f>IF(ISERR(FIND(P$4,Stac!$R26))=FALSE,IF(ISERR(FIND(CONCATENATE(P$4,"+"),Stac!$R26))=FALSE,IF(ISERR(FIND(CONCATENATE(P$4,"++"),Stac!$R26))=FALSE,IF(ISERR(FIND(CONCATENATE(P$4,"+++"),Stac!$R26))=FALSE,"+++","++"),"+"),"+")," ")</f>
        <v xml:space="preserve"> </v>
      </c>
      <c r="Q20" s="70" t="str">
        <f>IF(ISERR(FIND(Q$4,Stac!$R26))=FALSE,IF(ISERR(FIND(CONCATENATE(Q$4,"+"),Stac!$R26))=FALSE,IF(ISERR(FIND(CONCATENATE(Q$4,"++"),Stac!$R26))=FALSE,IF(ISERR(FIND(CONCATENATE(Q$4,"+++"),Stac!$R26))=FALSE,"+++","++"),"+"),"+")," ")</f>
        <v xml:space="preserve"> </v>
      </c>
      <c r="R20" s="70" t="str">
        <f>IF(ISERR(FIND(R$4,Stac!$R26))=FALSE,IF(ISERR(FIND(CONCATENATE(R$4,"+"),Stac!$R26))=FALSE,IF(ISERR(FIND(CONCATENATE(R$4,"++"),Stac!$R26))=FALSE,IF(ISERR(FIND(CONCATENATE(R$4,"+++"),Stac!$R26))=FALSE,"+++","++"),"+"),"+")," ")</f>
        <v xml:space="preserve"> </v>
      </c>
      <c r="S20" s="70" t="str">
        <f>IF(ISERR(FIND(S$4,Stac!$R26))=FALSE,IF(ISERR(FIND(CONCATENATE(S$4,"+"),Stac!$R26))=FALSE,IF(ISERR(FIND(CONCATENATE(S$4,"++"),Stac!$R26))=FALSE,IF(ISERR(FIND(CONCATENATE(S$4,"+++"),Stac!$R26))=FALSE,"+++","++"),"+"),"+")," ")</f>
        <v xml:space="preserve"> </v>
      </c>
      <c r="T20" s="72" t="str">
        <f>Stac!C26</f>
        <v>Semestr 2:</v>
      </c>
      <c r="U20" s="70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20" s="70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20" s="70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20" s="70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20" s="70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20" s="70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20" s="70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20" s="70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20" s="70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20" s="70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20" s="70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20" s="70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20" s="70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20" s="70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20" s="70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20" s="70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20" s="70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20" s="70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20" s="70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20" s="70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20" s="70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20" s="70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20" s="70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20" s="70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20" s="70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20" s="70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20" s="70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20" s="72" t="str">
        <f>Stac!C26</f>
        <v>Semestr 2:</v>
      </c>
      <c r="AW20" s="70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20" s="70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20" s="70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20" s="70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20" s="70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20" s="70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20" s="70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70"/>
      <c r="BE20" s="70"/>
    </row>
    <row r="21" spans="1:57" hidden="1">
      <c r="A21" s="69" t="str">
        <f>Stac!C27</f>
        <v>Moduł kształcenia</v>
      </c>
      <c r="B21" s="70" t="str">
        <f>IF(ISERR(FIND(B$4,Stac!$R27))=FALSE,IF(ISERR(FIND(CONCATENATE(B$4,"+"),Stac!$R27))=FALSE,IF(ISERR(FIND(CONCATENATE(B$4,"++"),Stac!$R27))=FALSE,IF(ISERR(FIND(CONCATENATE(B$4,"+++"),Stac!$R27))=FALSE,"+++","++"),"+"),"+")," ")</f>
        <v xml:space="preserve"> </v>
      </c>
      <c r="C21" s="70" t="str">
        <f>IF(ISERR(FIND(C$4,Stac!$R27))=FALSE,IF(ISERR(FIND(CONCATENATE(C$4,"+"),Stac!$R27))=FALSE,IF(ISERR(FIND(CONCATENATE(C$4,"++"),Stac!$R27))=FALSE,IF(ISERR(FIND(CONCATENATE(C$4,"+++"),Stac!$R27))=FALSE,"+++","++"),"+"),"+")," ")</f>
        <v xml:space="preserve"> </v>
      </c>
      <c r="D21" s="70" t="str">
        <f>IF(ISERR(FIND(D$4,Stac!$R27))=FALSE,IF(ISERR(FIND(CONCATENATE(D$4,"+"),Stac!$R27))=FALSE,IF(ISERR(FIND(CONCATENATE(D$4,"++"),Stac!$R27))=FALSE,IF(ISERR(FIND(CONCATENATE(D$4,"+++"),Stac!$R27))=FALSE,"+++","++"),"+"),"+")," ")</f>
        <v xml:space="preserve"> </v>
      </c>
      <c r="E21" s="70" t="str">
        <f>IF(ISERR(FIND(E$4,Stac!$R27))=FALSE,IF(ISERR(FIND(CONCATENATE(E$4,"+"),Stac!$R27))=FALSE,IF(ISERR(FIND(CONCATENATE(E$4,"++"),Stac!$R27))=FALSE,IF(ISERR(FIND(CONCATENATE(E$4,"+++"),Stac!$R27))=FALSE,"+++","++"),"+"),"+")," ")</f>
        <v xml:space="preserve"> </v>
      </c>
      <c r="F21" s="70" t="str">
        <f>IF(ISERR(FIND(F$4,Stac!$R27))=FALSE,IF(ISERR(FIND(CONCATENATE(F$4,"+"),Stac!$R27))=FALSE,IF(ISERR(FIND(CONCATENATE(F$4,"++"),Stac!$R27))=FALSE,IF(ISERR(FIND(CONCATENATE(F$4,"+++"),Stac!$R27))=FALSE,"+++","++"),"+"),"+")," ")</f>
        <v xml:space="preserve"> </v>
      </c>
      <c r="G21" s="70" t="str">
        <f>IF(ISERR(FIND(G$4,Stac!$R27))=FALSE,IF(ISERR(FIND(CONCATENATE(G$4,"+"),Stac!$R27))=FALSE,IF(ISERR(FIND(CONCATENATE(G$4,"++"),Stac!$R27))=FALSE,IF(ISERR(FIND(CONCATENATE(G$4,"+++"),Stac!$R27))=FALSE,"+++","++"),"+"),"+")," ")</f>
        <v xml:space="preserve"> </v>
      </c>
      <c r="H21" s="70" t="str">
        <f>IF(ISERR(FIND(H$4,Stac!$R27))=FALSE,IF(ISERR(FIND(CONCATENATE(H$4,"+"),Stac!$R27))=FALSE,IF(ISERR(FIND(CONCATENATE(H$4,"++"),Stac!$R27))=FALSE,IF(ISERR(FIND(CONCATENATE(H$4,"+++"),Stac!$R27))=FALSE,"+++","++"),"+"),"+")," ")</f>
        <v xml:space="preserve"> </v>
      </c>
      <c r="I21" s="70" t="str">
        <f>IF(ISERR(FIND(I$4,Stac!$R27))=FALSE,IF(ISERR(FIND(CONCATENATE(I$4,"+"),Stac!$R27))=FALSE,IF(ISERR(FIND(CONCATENATE(I$4,"++"),Stac!$R27))=FALSE,IF(ISERR(FIND(CONCATENATE(I$4,"+++"),Stac!$R27))=FALSE,"+++","++"),"+"),"+")," ")</f>
        <v xml:space="preserve"> </v>
      </c>
      <c r="J21" s="70" t="str">
        <f>IF(ISERR(FIND(J$4,Stac!$R27))=FALSE,IF(ISERR(FIND(CONCATENATE(J$4,"+"),Stac!$R27))=FALSE,IF(ISERR(FIND(CONCATENATE(J$4,"++"),Stac!$R27))=FALSE,IF(ISERR(FIND(CONCATENATE(J$4,"+++"),Stac!$R27))=FALSE,"+++","++"),"+"),"+")," ")</f>
        <v xml:space="preserve"> </v>
      </c>
      <c r="K21" s="70" t="str">
        <f>IF(ISERR(FIND(K$4,Stac!$R27))=FALSE,IF(ISERR(FIND(CONCATENATE(K$4,"+"),Stac!$R27))=FALSE,IF(ISERR(FIND(CONCATENATE(K$4,"++"),Stac!$R27))=FALSE,IF(ISERR(FIND(CONCATENATE(K$4,"+++"),Stac!$R27))=FALSE,"+++","++"),"+"),"+")," ")</f>
        <v xml:space="preserve"> </v>
      </c>
      <c r="L21" s="70" t="str">
        <f>IF(ISERR(FIND(L$4,Stac!$R27))=FALSE,IF(ISERR(FIND(CONCATENATE(L$4,"+"),Stac!$R27))=FALSE,IF(ISERR(FIND(CONCATENATE(L$4,"++"),Stac!$R27))=FALSE,IF(ISERR(FIND(CONCATENATE(L$4,"+++"),Stac!$R27))=FALSE,"+++","++"),"+"),"+")," ")</f>
        <v xml:space="preserve"> </v>
      </c>
      <c r="M21" s="70" t="str">
        <f>IF(ISERR(FIND(M$4,Stac!$R27))=FALSE,IF(ISERR(FIND(CONCATENATE(M$4,"+"),Stac!$R27))=FALSE,IF(ISERR(FIND(CONCATENATE(M$4,"++"),Stac!$R27))=FALSE,IF(ISERR(FIND(CONCATENATE(M$4,"+++"),Stac!$R27))=FALSE,"+++","++"),"+"),"+")," ")</f>
        <v xml:space="preserve"> </v>
      </c>
      <c r="N21" s="70" t="str">
        <f>IF(ISERR(FIND(N$4,Stac!$R27))=FALSE,IF(ISERR(FIND(CONCATENATE(N$4,"+"),Stac!$R27))=FALSE,IF(ISERR(FIND(CONCATENATE(N$4,"++"),Stac!$R27))=FALSE,IF(ISERR(FIND(CONCATENATE(N$4,"+++"),Stac!$R27))=FALSE,"+++","++"),"+"),"+")," ")</f>
        <v xml:space="preserve"> </v>
      </c>
      <c r="O21" s="70" t="str">
        <f>IF(ISERR(FIND(O$4,Stac!$R27))=FALSE,IF(ISERR(FIND(CONCATENATE(O$4,"+"),Stac!$R27))=FALSE,IF(ISERR(FIND(CONCATENATE(O$4,"++"),Stac!$R27))=FALSE,IF(ISERR(FIND(CONCATENATE(O$4,"+++"),Stac!$R27))=FALSE,"+++","++"),"+"),"+")," ")</f>
        <v xml:space="preserve"> </v>
      </c>
      <c r="P21" s="70" t="str">
        <f>IF(ISERR(FIND(P$4,Stac!$R27))=FALSE,IF(ISERR(FIND(CONCATENATE(P$4,"+"),Stac!$R27))=FALSE,IF(ISERR(FIND(CONCATENATE(P$4,"++"),Stac!$R27))=FALSE,IF(ISERR(FIND(CONCATENATE(P$4,"+++"),Stac!$R27))=FALSE,"+++","++"),"+"),"+")," ")</f>
        <v xml:space="preserve"> </v>
      </c>
      <c r="Q21" s="70" t="str">
        <f>IF(ISERR(FIND(Q$4,Stac!$R27))=FALSE,IF(ISERR(FIND(CONCATENATE(Q$4,"+"),Stac!$R27))=FALSE,IF(ISERR(FIND(CONCATENATE(Q$4,"++"),Stac!$R27))=FALSE,IF(ISERR(FIND(CONCATENATE(Q$4,"+++"),Stac!$R27))=FALSE,"+++","++"),"+"),"+")," ")</f>
        <v xml:space="preserve"> </v>
      </c>
      <c r="R21" s="70" t="str">
        <f>IF(ISERR(FIND(R$4,Stac!$R27))=FALSE,IF(ISERR(FIND(CONCATENATE(R$4,"+"),Stac!$R27))=FALSE,IF(ISERR(FIND(CONCATENATE(R$4,"++"),Stac!$R27))=FALSE,IF(ISERR(FIND(CONCATENATE(R$4,"+++"),Stac!$R27))=FALSE,"+++","++"),"+"),"+")," ")</f>
        <v xml:space="preserve"> </v>
      </c>
      <c r="S21" s="70" t="str">
        <f>IF(ISERR(FIND(S$4,Stac!$R27))=FALSE,IF(ISERR(FIND(CONCATENATE(S$4,"+"),Stac!$R27))=FALSE,IF(ISERR(FIND(CONCATENATE(S$4,"++"),Stac!$R27))=FALSE,IF(ISERR(FIND(CONCATENATE(S$4,"+++"),Stac!$R27))=FALSE,"+++","++"),"+"),"+")," ")</f>
        <v xml:space="preserve"> </v>
      </c>
      <c r="T21" s="71" t="str">
        <f>Stac!C27</f>
        <v>Moduł kształcenia</v>
      </c>
      <c r="U21" s="70" t="str">
        <f>IF(ISERR(FIND(U$4,Stac!$S27))=FALSE,IF(ISERR(FIND(CONCATENATE(U$4,"+"),Stac!$S27))=FALSE,IF(ISERR(FIND(CONCATENATE(U$4,"++"),Stac!$S27))=FALSE,IF(ISERR(FIND(CONCATENATE(U$4,"+++"),Stac!$S27))=FALSE,"+++","++"),"+"),"-"),"-")</f>
        <v>-</v>
      </c>
      <c r="V21" s="70" t="str">
        <f>IF(ISERR(FIND(V$4,Stac!$S27))=FALSE,IF(ISERR(FIND(CONCATENATE(V$4,"+"),Stac!$S27))=FALSE,IF(ISERR(FIND(CONCATENATE(V$4,"++"),Stac!$S27))=FALSE,IF(ISERR(FIND(CONCATENATE(V$4,"+++"),Stac!$S27))=FALSE,"+++","++"),"+"),"-"),"-")</f>
        <v>-</v>
      </c>
      <c r="W21" s="70" t="str">
        <f>IF(ISERR(FIND(W$4,Stac!$S27))=FALSE,IF(ISERR(FIND(CONCATENATE(W$4,"+"),Stac!$S27))=FALSE,IF(ISERR(FIND(CONCATENATE(W$4,"++"),Stac!$S27))=FALSE,IF(ISERR(FIND(CONCATENATE(W$4,"+++"),Stac!$S27))=FALSE,"+++","++"),"+"),"-"),"-")</f>
        <v>-</v>
      </c>
      <c r="X21" s="70" t="str">
        <f>IF(ISERR(FIND(X$4,Stac!$S27))=FALSE,IF(ISERR(FIND(CONCATENATE(X$4,"+"),Stac!$S27))=FALSE,IF(ISERR(FIND(CONCATENATE(X$4,"++"),Stac!$S27))=FALSE,IF(ISERR(FIND(CONCATENATE(X$4,"+++"),Stac!$S27))=FALSE,"+++","++"),"+"),"-"),"-")</f>
        <v>-</v>
      </c>
      <c r="Y21" s="70" t="str">
        <f>IF(ISERR(FIND(Y$4,Stac!$S27))=FALSE,IF(ISERR(FIND(CONCATENATE(Y$4,"+"),Stac!$S27))=FALSE,IF(ISERR(FIND(CONCATENATE(Y$4,"++"),Stac!$S27))=FALSE,IF(ISERR(FIND(CONCATENATE(Y$4,"+++"),Stac!$S27))=FALSE,"+++","++"),"+"),"-"),"-")</f>
        <v>-</v>
      </c>
      <c r="Z21" s="70" t="str">
        <f>IF(ISERR(FIND(Z$4,Stac!$S27))=FALSE,IF(ISERR(FIND(CONCATENATE(Z$4,"+"),Stac!$S27))=FALSE,IF(ISERR(FIND(CONCATENATE(Z$4,"++"),Stac!$S27))=FALSE,IF(ISERR(FIND(CONCATENATE(Z$4,"+++"),Stac!$S27))=FALSE,"+++","++"),"+"),"-"),"-")</f>
        <v>-</v>
      </c>
      <c r="AA21" s="70" t="str">
        <f>IF(ISERR(FIND(AA$4,Stac!$S27))=FALSE,IF(ISERR(FIND(CONCATENATE(AA$4,"+"),Stac!$S27))=FALSE,IF(ISERR(FIND(CONCATENATE(AA$4,"++"),Stac!$S27))=FALSE,IF(ISERR(FIND(CONCATENATE(AA$4,"+++"),Stac!$S27))=FALSE,"+++","++"),"+"),"-"),"-")</f>
        <v>-</v>
      </c>
      <c r="AB21" s="70" t="str">
        <f>IF(ISERR(FIND(AB$4,Stac!$S27))=FALSE,IF(ISERR(FIND(CONCATENATE(AB$4,"+"),Stac!$S27))=FALSE,IF(ISERR(FIND(CONCATENATE(AB$4,"++"),Stac!$S27))=FALSE,IF(ISERR(FIND(CONCATENATE(AB$4,"+++"),Stac!$S27))=FALSE,"+++","++"),"+"),"-"),"-")</f>
        <v>-</v>
      </c>
      <c r="AC21" s="70" t="str">
        <f>IF(ISERR(FIND(AC$4,Stac!$S27))=FALSE,IF(ISERR(FIND(CONCATENATE(AC$4,"+"),Stac!$S27))=FALSE,IF(ISERR(FIND(CONCATENATE(AC$4,"++"),Stac!$S27))=FALSE,IF(ISERR(FIND(CONCATENATE(AC$4,"+++"),Stac!$S27))=FALSE,"+++","++"),"+"),"-"),"-")</f>
        <v>-</v>
      </c>
      <c r="AD21" s="70" t="str">
        <f>IF(ISERR(FIND(AD$4,Stac!$S27))=FALSE,IF(ISERR(FIND(CONCATENATE(AD$4,"+"),Stac!$S27))=FALSE,IF(ISERR(FIND(CONCATENATE(AD$4,"++"),Stac!$S27))=FALSE,IF(ISERR(FIND(CONCATENATE(AD$4,"+++"),Stac!$S27))=FALSE,"+++","++"),"+"),"-"),"-")</f>
        <v>-</v>
      </c>
      <c r="AE21" s="70" t="str">
        <f>IF(ISERR(FIND(AE$4,Stac!$S27))=FALSE,IF(ISERR(FIND(CONCATENATE(AE$4,"+"),Stac!$S27))=FALSE,IF(ISERR(FIND(CONCATENATE(AE$4,"++"),Stac!$S27))=FALSE,IF(ISERR(FIND(CONCATENATE(AE$4,"+++"),Stac!$S27))=FALSE,"+++","++"),"+"),"-"),"-")</f>
        <v>-</v>
      </c>
      <c r="AF21" s="70" t="str">
        <f>IF(ISERR(FIND(AF$4,Stac!$S27))=FALSE,IF(ISERR(FIND(CONCATENATE(AF$4,"+"),Stac!$S27))=FALSE,IF(ISERR(FIND(CONCATENATE(AF$4,"++"),Stac!$S27))=FALSE,IF(ISERR(FIND(CONCATENATE(AF$4,"+++"),Stac!$S27))=FALSE,"+++","++"),"+"),"-"),"-")</f>
        <v>-</v>
      </c>
      <c r="AG21" s="70" t="str">
        <f>IF(ISERR(FIND(AG$4,Stac!$S27))=FALSE,IF(ISERR(FIND(CONCATENATE(AG$4,"+"),Stac!$S27))=FALSE,IF(ISERR(FIND(CONCATENATE(AG$4,"++"),Stac!$S27))=FALSE,IF(ISERR(FIND(CONCATENATE(AG$4,"+++"),Stac!$S27))=FALSE,"+++","++"),"+"),"-"),"-")</f>
        <v>-</v>
      </c>
      <c r="AH21" s="70" t="str">
        <f>IF(ISERR(FIND(AH$4,Stac!$S27))=FALSE,IF(ISERR(FIND(CONCATENATE(AH$4,"+"),Stac!$S27))=FALSE,IF(ISERR(FIND(CONCATENATE(AH$4,"++"),Stac!$S27))=FALSE,IF(ISERR(FIND(CONCATENATE(AH$4,"+++"),Stac!$S27))=FALSE,"+++","++"),"+"),"-"),"-")</f>
        <v>-</v>
      </c>
      <c r="AI21" s="70" t="str">
        <f>IF(ISERR(FIND(AI$4,Stac!$S27))=FALSE,IF(ISERR(FIND(CONCATENATE(AI$4,"+"),Stac!$S27))=FALSE,IF(ISERR(FIND(CONCATENATE(AI$4,"++"),Stac!$S27))=FALSE,IF(ISERR(FIND(CONCATENATE(AI$4,"+++"),Stac!$S27))=FALSE,"+++","++"),"+"),"-"),"-")</f>
        <v>-</v>
      </c>
      <c r="AJ21" s="70" t="str">
        <f>IF(ISERR(FIND(AJ$4,Stac!$S27))=FALSE,IF(ISERR(FIND(CONCATENATE(AJ$4,"+"),Stac!$S27))=FALSE,IF(ISERR(FIND(CONCATENATE(AJ$4,"++"),Stac!$S27))=FALSE,IF(ISERR(FIND(CONCATENATE(AJ$4,"+++"),Stac!$S27))=FALSE,"+++","++"),"+"),"-"),"-")</f>
        <v>-</v>
      </c>
      <c r="AK21" s="70" t="str">
        <f>IF(ISERR(FIND(AK$4,Stac!$S27))=FALSE,IF(ISERR(FIND(CONCATENATE(AK$4,"+"),Stac!$S27))=FALSE,IF(ISERR(FIND(CONCATENATE(AK$4,"++"),Stac!$S27))=FALSE,IF(ISERR(FIND(CONCATENATE(AK$4,"+++"),Stac!$S27))=FALSE,"+++","++"),"+"),"-"),"-")</f>
        <v>-</v>
      </c>
      <c r="AL21" s="70" t="str">
        <f>IF(ISERR(FIND(AL$4,Stac!$S27))=FALSE,IF(ISERR(FIND(CONCATENATE(AL$4,"+"),Stac!$S27))=FALSE,IF(ISERR(FIND(CONCATENATE(AL$4,"++"),Stac!$S27))=FALSE,IF(ISERR(FIND(CONCATENATE(AL$4,"+++"),Stac!$S27))=FALSE,"+++","++"),"+"),"-"),"-")</f>
        <v>-</v>
      </c>
      <c r="AM21" s="70" t="str">
        <f>IF(ISERR(FIND(AM$4,Stac!$S27))=FALSE,IF(ISERR(FIND(CONCATENATE(AM$4,"+"),Stac!$S27))=FALSE,IF(ISERR(FIND(CONCATENATE(AM$4,"++"),Stac!$S27))=FALSE,IF(ISERR(FIND(CONCATENATE(AM$4,"+++"),Stac!$S27))=FALSE,"+++","++"),"+"),"-"),"-")</f>
        <v>-</v>
      </c>
      <c r="AN21" s="70" t="str">
        <f>IF(ISERR(FIND(AN$4,Stac!$S27))=FALSE,IF(ISERR(FIND(CONCATENATE(AN$4,"+"),Stac!$S27))=FALSE,IF(ISERR(FIND(CONCATENATE(AN$4,"++"),Stac!$S27))=FALSE,IF(ISERR(FIND(CONCATENATE(AN$4,"+++"),Stac!$S27))=FALSE,"+++","++"),"+"),"-"),"-")</f>
        <v>-</v>
      </c>
      <c r="AO21" s="70" t="str">
        <f>IF(ISERR(FIND(AO$4,Stac!$S27))=FALSE,IF(ISERR(FIND(CONCATENATE(AO$4,"+"),Stac!$S27))=FALSE,IF(ISERR(FIND(CONCATENATE(AO$4,"++"),Stac!$S27))=FALSE,IF(ISERR(FIND(CONCATENATE(AO$4,"+++"),Stac!$S27))=FALSE,"+++","++"),"+"),"-"),"-")</f>
        <v>-</v>
      </c>
      <c r="AP21" s="70" t="str">
        <f>IF(ISERR(FIND(AP$4,Stac!$S27))=FALSE,IF(ISERR(FIND(CONCATENATE(AP$4,"+"),Stac!$S27))=FALSE,IF(ISERR(FIND(CONCATENATE(AP$4,"++"),Stac!$S27))=FALSE,IF(ISERR(FIND(CONCATENATE(AP$4,"+++"),Stac!$S27))=FALSE,"+++","++"),"+"),"-"),"-")</f>
        <v>-</v>
      </c>
      <c r="AQ21" s="70" t="str">
        <f>IF(ISERR(FIND(AQ$4,Stac!$S27))=FALSE,IF(ISERR(FIND(CONCATENATE(AQ$4,"+"),Stac!$S27))=FALSE,IF(ISERR(FIND(CONCATENATE(AQ$4,"++"),Stac!$S27))=FALSE,IF(ISERR(FIND(CONCATENATE(AQ$4,"+++"),Stac!$S27))=FALSE,"+++","++"),"+"),"-"),"-")</f>
        <v>-</v>
      </c>
      <c r="AR21" s="70"/>
      <c r="AS21" s="70"/>
      <c r="AT21" s="70"/>
      <c r="AU21" s="70"/>
      <c r="AV21" s="71" t="str">
        <f>Stac!C27</f>
        <v>Moduł kształcenia</v>
      </c>
      <c r="AW21" s="70" t="str">
        <f>IF(ISERR(FIND(AW$4,Stac!$T27))=FALSE,IF(ISERR(FIND(CONCATENATE(AW$4,"+"),Stac!$T27))=FALSE,IF(ISERR(FIND(CONCATENATE(AW$4,"++"),Stac!$T27))=FALSE,IF(ISERR(FIND(CONCATENATE(AW$4,"+++"),Stac!$T27))=FALSE,"+++","++"),"+"),"-"),"-")</f>
        <v>-</v>
      </c>
      <c r="AX21" s="70" t="str">
        <f>IF(ISERR(FIND(AX$4,Stac!$T27))=FALSE,IF(ISERR(FIND(CONCATENATE(AX$4,"+"),Stac!$T27))=FALSE,IF(ISERR(FIND(CONCATENATE(AX$4,"++"),Stac!$T27))=FALSE,IF(ISERR(FIND(CONCATENATE(AX$4,"+++"),Stac!$T27))=FALSE,"+++","++"),"+"),"-"),"-")</f>
        <v>-</v>
      </c>
      <c r="AY21" s="70" t="str">
        <f>IF(ISERR(FIND(AY$4,Stac!$T27))=FALSE,IF(ISERR(FIND(CONCATENATE(AY$4,"+"),Stac!$T27))=FALSE,IF(ISERR(FIND(CONCATENATE(AY$4,"++"),Stac!$T27))=FALSE,IF(ISERR(FIND(CONCATENATE(AY$4,"+++"),Stac!$T27))=FALSE,"+++","++"),"+"),"-"),"-")</f>
        <v>-</v>
      </c>
      <c r="AZ21" s="70" t="str">
        <f>IF(ISERR(FIND(AZ$4,Stac!$T27))=FALSE,IF(ISERR(FIND(CONCATENATE(AZ$4,"+"),Stac!$T27))=FALSE,IF(ISERR(FIND(CONCATENATE(AZ$4,"++"),Stac!$T27))=FALSE,IF(ISERR(FIND(CONCATENATE(AZ$4,"+++"),Stac!$T27))=FALSE,"+++","++"),"+"),"-"),"-")</f>
        <v>-</v>
      </c>
      <c r="BA21" s="70" t="str">
        <f>IF(ISERR(FIND(BA$4,Stac!$T27))=FALSE,IF(ISERR(FIND(CONCATENATE(BA$4,"+"),Stac!$T27))=FALSE,IF(ISERR(FIND(CONCATENATE(BA$4,"++"),Stac!$T27))=FALSE,IF(ISERR(FIND(CONCATENATE(BA$4,"+++"),Stac!$T27))=FALSE,"+++","++"),"+"),"-"),"-")</f>
        <v>-</v>
      </c>
      <c r="BB21" s="70" t="str">
        <f>IF(ISERR(FIND(BB$4,Stac!$T27))=FALSE,IF(ISERR(FIND(CONCATENATE(BB$4,"+"),Stac!$T27))=FALSE,IF(ISERR(FIND(CONCATENATE(BB$4,"++"),Stac!$T27))=FALSE,IF(ISERR(FIND(CONCATENATE(BB$4,"+++"),Stac!$T27))=FALSE,"+++","++"),"+"),"-"),"-")</f>
        <v>-</v>
      </c>
      <c r="BC21" s="70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70"/>
      <c r="BE21" s="70"/>
    </row>
    <row r="22" spans="1:57" ht="16.149999999999999" customHeight="1">
      <c r="A22" s="69" t="str">
        <f>Stac!C28</f>
        <v>Sterowanie adaptacyjne i odporne</v>
      </c>
      <c r="B22" s="70" t="str">
        <f>IF(ISERR(FIND(B$4,Stac!$R28))=FALSE,IF(ISERR(FIND(CONCATENATE(B$4,"+"),Stac!$R28))=FALSE,IF(ISERR(FIND(CONCATENATE(B$4,"++"),Stac!$R28))=FALSE,IF(ISERR(FIND(CONCATENATE(B$4,"+++"),Stac!$R28))=FALSE,"+++","++"),"+")," ")," ")</f>
        <v xml:space="preserve"> </v>
      </c>
      <c r="C22" s="70" t="str">
        <f>IF(ISERR(FIND(C$4,Stac!$R28))=FALSE,IF(ISERR(FIND(CONCATENATE(C$4,"+"),Stac!$R28))=FALSE,IF(ISERR(FIND(CONCATENATE(C$4,"++"),Stac!$R28))=FALSE,IF(ISERR(FIND(CONCATENATE(C$4,"+++"),Stac!$R28))=FALSE,"+++","++"),"+")," ")," ")</f>
        <v xml:space="preserve"> </v>
      </c>
      <c r="D22" s="70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2" s="70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2" s="70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2" s="70" t="str">
        <f>IF(ISERR(FIND(G$4,Stac!$R28))=FALSE,IF(ISERR(FIND(CONCATENATE(G$4,"+"),Stac!$R28))=FALSE,IF(ISERR(FIND(CONCATENATE(G$4,"++"),Stac!$R28))=FALSE,IF(ISERR(FIND(CONCATENATE(G$4,"+++"),Stac!$R28))=FALSE,"+++","++"),"+")," ")," ")</f>
        <v xml:space="preserve"> </v>
      </c>
      <c r="H22" s="70" t="str">
        <f>IF(ISERR(FIND(H$4,Stac!$R28))=FALSE,IF(ISERR(FIND(CONCATENATE(H$4,"+"),Stac!$R28))=FALSE,IF(ISERR(FIND(CONCATENATE(H$4,"++"),Stac!$R28))=FALSE,IF(ISERR(FIND(CONCATENATE(H$4,"+++"),Stac!$R28))=FALSE,"+++","++"),"+")," ")," ")</f>
        <v>+</v>
      </c>
      <c r="I22" s="70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2" s="70" t="str">
        <f>IF(ISERR(FIND(J$4,Stac!$R28))=FALSE,IF(ISERR(FIND(CONCATENATE(J$4,"+"),Stac!$R28))=FALSE,IF(ISERR(FIND(CONCATENATE(J$4,"++"),Stac!$R28))=FALSE,IF(ISERR(FIND(CONCATENATE(J$4,"+++"),Stac!$R28))=FALSE,"+++","++"),"+")," ")," ")</f>
        <v>+</v>
      </c>
      <c r="K22" s="70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2" s="70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2" s="70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2" s="70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2" s="70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2" s="70" t="str">
        <f>IF(ISERR(FIND(P$4,Stac!$R28))=FALSE,IF(ISERR(FIND(CONCATENATE(P$4,"+"),Stac!$R28))=FALSE,IF(ISERR(FIND(CONCATENATE(P$4,"++"),Stac!$R28))=FALSE,IF(ISERR(FIND(CONCATENATE(P$4,"+++"),Stac!$R28))=FALSE,"+++","++"),"+")," ")," ")</f>
        <v xml:space="preserve"> </v>
      </c>
      <c r="Q22" s="70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2" s="70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2" s="70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2" s="71" t="str">
        <f>Stac!C28</f>
        <v>Sterowanie adaptacyjne i odporne</v>
      </c>
      <c r="U22" s="70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2" s="70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2" s="70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2" s="70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2" s="70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2" s="70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2" s="70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2" s="70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2" s="70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2" s="70" t="str">
        <f>IF(ISERR(FIND(AD$4,Stac!$S28))=FALSE,IF(ISERR(FIND(CONCATENATE(AD$4,"+"),Stac!$S28))=FALSE,IF(ISERR(FIND(CONCATENATE(AD$4,"++"),Stac!$S28))=FALSE,IF(ISERR(FIND(CONCATENATE(AD$4,"+++"),Stac!$S28))=FALSE,"+++","++"),"+")," ")," ")</f>
        <v>+</v>
      </c>
      <c r="AE22" s="70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2" s="70" t="str">
        <f>IF(ISERR(FIND(AF$4,Stac!$S28))=FALSE,IF(ISERR(FIND(CONCATENATE(AF$4,"+"),Stac!$S28))=FALSE,IF(ISERR(FIND(CONCATENATE(AF$4,"++"),Stac!$S28))=FALSE,IF(ISERR(FIND(CONCATENATE(AF$4,"+++"),Stac!$S28))=FALSE,"+++","++"),"+")," ")," ")</f>
        <v xml:space="preserve"> </v>
      </c>
      <c r="AG22" s="70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2" s="70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2" s="70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2" s="70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2" s="70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2" s="70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2" s="70" t="str">
        <f>IF(ISERR(FIND(AM$4,Stac!$S28))=FALSE,IF(ISERR(FIND(CONCATENATE(AM$4,"+"),Stac!$S28))=FALSE,IF(ISERR(FIND(CONCATENATE(AM$4,"++"),Stac!$S28))=FALSE,IF(ISERR(FIND(CONCATENATE(AM$4,"+++"),Stac!$S28))=FALSE,"+++","++"),"+")," ")," ")</f>
        <v xml:space="preserve"> </v>
      </c>
      <c r="AN22" s="70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2" s="70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2" s="70" t="str">
        <f>IF(ISERR(FIND(AP$4,Stac!$S28))=FALSE,IF(ISERR(FIND(CONCATENATE(AP$4,"+"),Stac!$S28))=FALSE,IF(ISERR(FIND(CONCATENATE(AP$4,"++"),Stac!$S28))=FALSE,IF(ISERR(FIND(CONCATENATE(AP$4,"+++"),Stac!$S28))=FALSE,"+++","++"),"+")," ")," ")</f>
        <v xml:space="preserve"> </v>
      </c>
      <c r="AQ22" s="70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2" s="70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2" s="70" t="str">
        <f>IF(ISERR(FIND(AS$4,Stac!$S28))=FALSE,IF(ISERR(FIND(CONCATENATE(AS$4,"+"),Stac!$S28))=FALSE,IF(ISERR(FIND(CONCATENATE(AS$4,"++"),Stac!$S28))=FALSE,IF(ISERR(FIND(CONCATENATE(AS$4,"+++"),Stac!$S28))=FALSE,"+++","++"),"+")," ")," ")</f>
        <v xml:space="preserve"> </v>
      </c>
      <c r="AT22" s="70" t="str">
        <f>IF(ISERR(FIND(AT$4,Stac!$S28))=FALSE,IF(ISERR(FIND(CONCATENATE(AT$4,"+"),Stac!$S28))=FALSE,IF(ISERR(FIND(CONCATENATE(AT$4,"++"),Stac!$S28))=FALSE,IF(ISERR(FIND(CONCATENATE(AT$4,"+++"),Stac!$S28))=FALSE,"+++","++"),"+")," ")," ")</f>
        <v xml:space="preserve"> </v>
      </c>
      <c r="AU22" s="70" t="str">
        <f>IF(ISERR(FIND(AU$4,Stac!$S28))=FALSE,IF(ISERR(FIND(CONCATENATE(AU$4,"+"),Stac!$S28))=FALSE,IF(ISERR(FIND(CONCATENATE(AU$4,"++"),Stac!$S28))=FALSE,IF(ISERR(FIND(CONCATENATE(AU$4,"+++"),Stac!$S28))=FALSE,"+++","++"),"+")," ")," ")</f>
        <v>+</v>
      </c>
      <c r="AV22" s="71" t="str">
        <f>Stac!C28</f>
        <v>Sterowanie adaptacyjne i odporne</v>
      </c>
      <c r="AW22" s="70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2" s="70" t="str">
        <f>IF(ISERR(FIND(AX$4,Stac!$T28))=FALSE,IF(ISERR(FIND(CONCATENATE(AX$4,"+"),Stac!$T28))=FALSE,IF(ISERR(FIND(CONCATENATE(AX$4,"++"),Stac!$T28))=FALSE,IF(ISERR(FIND(CONCATENATE(AX$4,"+++"),Stac!$T28))=FALSE,"+++","++"),"+")," ")," ")</f>
        <v>+</v>
      </c>
      <c r="AY22" s="70" t="str">
        <f>IF(ISERR(FIND(AY$4,Stac!$T28))=FALSE,IF(ISERR(FIND(CONCATENATE(AY$4,"+"),Stac!$T28))=FALSE,IF(ISERR(FIND(CONCATENATE(AY$4,"++"),Stac!$T28))=FALSE,IF(ISERR(FIND(CONCATENATE(AY$4,"+++"),Stac!$T28))=FALSE,"+++","++"),"+")," ")," ")</f>
        <v xml:space="preserve"> </v>
      </c>
      <c r="AZ22" s="70" t="str">
        <f>IF(ISERR(FIND(AZ$4,Stac!$T28))=FALSE,IF(ISERR(FIND(CONCATENATE(AZ$4,"+"),Stac!$T28))=FALSE,IF(ISERR(FIND(CONCATENATE(AZ$4,"++"),Stac!$T28))=FALSE,IF(ISERR(FIND(CONCATENATE(AZ$4,"+++"),Stac!$T28))=FALSE,"+++","++"),"+")," ")," ")</f>
        <v xml:space="preserve"> </v>
      </c>
      <c r="BA22" s="70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2" s="70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2" s="70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70" t="str">
        <f>IF(ISERR(FIND(BD$4,Stac!$T30))=0,IF(ISERR(FIND(CONCATENATE(BD$4,"+"),Stac!$T30))=0,IF(ISERR(FIND(CONCATENATE(BD$4,"++"),Stac!$T30))=0,IF(ISERR(FIND(CONCATENATE(BD$4,"+++"),Stac!$T30))=0,"+++","++"),"+"),"-"),"-")</f>
        <v>-</v>
      </c>
      <c r="BE22" s="70" t="str">
        <f>IF(ISERR(FIND(BE$4,Stac!$T30))=0,IF(ISERR(FIND(CONCATENATE(BE$4,"+"),Stac!$T30))=0,IF(ISERR(FIND(CONCATENATE(BE$4,"++"),Stac!$T30))=0,IF(ISERR(FIND(CONCATENATE(BE$4,"+++"),Stac!$T30))=0,"+++","++"),"+"),"-"),"-")</f>
        <v>-</v>
      </c>
    </row>
    <row r="23" spans="1:57" ht="25.15" customHeight="1">
      <c r="A23" s="69" t="str">
        <f>Stac!C29</f>
        <v>Zaawansowane  systemy  diagnostyki  i  monitorowania</v>
      </c>
      <c r="B23" s="70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3" s="70" t="str">
        <f>IF(ISERR(FIND(C$4,Stac!$R29))=FALSE,IF(ISERR(FIND(CONCATENATE(C$4,"+"),Stac!$R29))=FALSE,IF(ISERR(FIND(CONCATENATE(C$4,"++"),Stac!$R29))=FALSE,IF(ISERR(FIND(CONCATENATE(C$4,"+++"),Stac!$R29))=FALSE,"+++","++"),"+")," ")," ")</f>
        <v>+</v>
      </c>
      <c r="D23" s="70" t="str">
        <f>IF(ISERR(FIND(D$4,Stac!$R29))=FALSE,IF(ISERR(FIND(CONCATENATE(D$4,"+"),Stac!$R29))=FALSE,IF(ISERR(FIND(CONCATENATE(D$4,"++"),Stac!$R29))=FALSE,IF(ISERR(FIND(CONCATENATE(D$4,"+++"),Stac!$R29))=FALSE,"+++","++"),"+")," ")," ")</f>
        <v>+</v>
      </c>
      <c r="E23" s="70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3" s="70" t="str">
        <f>IF(ISERR(FIND(F$4,Stac!$R29))=FALSE,IF(ISERR(FIND(CONCATENATE(F$4,"+"),Stac!$R29))=FALSE,IF(ISERR(FIND(CONCATENATE(F$4,"++"),Stac!$R29))=FALSE,IF(ISERR(FIND(CONCATENATE(F$4,"+++"),Stac!$R29))=FALSE,"+++","++"),"+")," ")," ")</f>
        <v xml:space="preserve"> </v>
      </c>
      <c r="G23" s="70" t="str">
        <f>IF(ISERR(FIND(G$4,Stac!$R29))=FALSE,IF(ISERR(FIND(CONCATENATE(G$4,"+"),Stac!$R29))=FALSE,IF(ISERR(FIND(CONCATENATE(G$4,"++"),Stac!$R29))=FALSE,IF(ISERR(FIND(CONCATENATE(G$4,"+++"),Stac!$R29))=FALSE,"+++","++"),"+")," ")," ")</f>
        <v>+</v>
      </c>
      <c r="H23" s="70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3" s="70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3" s="70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3" s="70" t="str">
        <f>IF(ISERR(FIND(K$4,Stac!$R29))=FALSE,IF(ISERR(FIND(CONCATENATE(K$4,"+"),Stac!$R29))=FALSE,IF(ISERR(FIND(CONCATENATE(K$4,"++"),Stac!$R29))=FALSE,IF(ISERR(FIND(CONCATENATE(K$4,"+++"),Stac!$R29))=FALSE,"+++","++"),"+")," ")," ")</f>
        <v xml:space="preserve"> </v>
      </c>
      <c r="L23" s="70" t="str">
        <f>IF(ISERR(FIND(L$4,Stac!$R29))=FALSE,IF(ISERR(FIND(CONCATENATE(L$4,"+"),Stac!$R29))=FALSE,IF(ISERR(FIND(CONCATENATE(L$4,"++"),Stac!$R29))=FALSE,IF(ISERR(FIND(CONCATENATE(L$4,"+++"),Stac!$R29))=FALSE,"+++","++"),"+")," ")," ")</f>
        <v xml:space="preserve"> </v>
      </c>
      <c r="M23" s="70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3" s="70" t="str">
        <f>IF(ISERR(FIND(N$4,Stac!$R29))=FALSE,IF(ISERR(FIND(CONCATENATE(N$4,"+"),Stac!$R29))=FALSE,IF(ISERR(FIND(CONCATENATE(N$4,"++"),Stac!$R29))=FALSE,IF(ISERR(FIND(CONCATENATE(N$4,"+++"),Stac!$R29))=FALSE,"+++","++"),"+")," ")," ")</f>
        <v>+</v>
      </c>
      <c r="O23" s="70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3" s="70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3" s="70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3" s="70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3" s="70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3" s="71" t="str">
        <f>Stac!C29</f>
        <v>Zaawansowane  systemy  diagnostyki  i  monitorowania</v>
      </c>
      <c r="U23" s="70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3" s="70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3" s="70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3" s="70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3" s="70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3" s="70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3" s="70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3" s="70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3" s="70" t="str">
        <f>IF(ISERR(FIND(AC$4,Stac!$S29))=FALSE,IF(ISERR(FIND(CONCATENATE(AC$4,"+"),Stac!$S29))=FALSE,IF(ISERR(FIND(CONCATENATE(AC$4,"++"),Stac!$S29))=FALSE,IF(ISERR(FIND(CONCATENATE(AC$4,"+++"),Stac!$S29))=FALSE,"+++","++"),"+")," ")," ")</f>
        <v xml:space="preserve"> </v>
      </c>
      <c r="AD23" s="70" t="str">
        <f>IF(ISERR(FIND(AD$4,Stac!$S29))=FALSE,IF(ISERR(FIND(CONCATENATE(AD$4,"+"),Stac!$S29))=FALSE,IF(ISERR(FIND(CONCATENATE(AD$4,"++"),Stac!$S29))=FALSE,IF(ISERR(FIND(CONCATENATE(AD$4,"+++"),Stac!$S29))=FALSE,"+++","++"),"+")," ")," ")</f>
        <v xml:space="preserve"> </v>
      </c>
      <c r="AE23" s="70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3" s="70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3" s="70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3" s="70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3" s="70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3" s="70" t="str">
        <f>IF(ISERR(FIND(AJ$4,Stac!$S29))=FALSE,IF(ISERR(FIND(CONCATENATE(AJ$4,"+"),Stac!$S29))=FALSE,IF(ISERR(FIND(CONCATENATE(AJ$4,"++"),Stac!$S29))=FALSE,IF(ISERR(FIND(CONCATENATE(AJ$4,"+++"),Stac!$S29))=FALSE,"+++","++"),"+")," ")," ")</f>
        <v>+</v>
      </c>
      <c r="AK23" s="70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3" s="70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3" s="70" t="str">
        <f>IF(ISERR(FIND(AM$4,Stac!$S29))=FALSE,IF(ISERR(FIND(CONCATENATE(AM$4,"+"),Stac!$S29))=FALSE,IF(ISERR(FIND(CONCATENATE(AM$4,"++"),Stac!$S29))=FALSE,IF(ISERR(FIND(CONCATENATE(AM$4,"+++"),Stac!$S29))=FALSE,"+++","++"),"+")," ")," ")</f>
        <v xml:space="preserve"> </v>
      </c>
      <c r="AN23" s="70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3" s="70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3" s="70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3" s="70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3" s="70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3" s="70" t="str">
        <f>IF(ISERR(FIND(AS$4,Stac!$S29))=FALSE,IF(ISERR(FIND(CONCATENATE(AS$4,"+"),Stac!$S29))=FALSE,IF(ISERR(FIND(CONCATENATE(AS$4,"++"),Stac!$S29))=FALSE,IF(ISERR(FIND(CONCATENATE(AS$4,"+++"),Stac!$S29))=FALSE,"+++","++"),"+")," ")," ")</f>
        <v>+</v>
      </c>
      <c r="AT23" s="70" t="str">
        <f>IF(ISERR(FIND(AT$4,Stac!$S29))=FALSE,IF(ISERR(FIND(CONCATENATE(AT$4,"+"),Stac!$S29))=FALSE,IF(ISERR(FIND(CONCATENATE(AT$4,"++"),Stac!$S29))=FALSE,IF(ISERR(FIND(CONCATENATE(AT$4,"+++"),Stac!$S29))=FALSE,"+++","++"),"+")," ")," ")</f>
        <v>+</v>
      </c>
      <c r="AU23" s="70" t="str">
        <f>IF(ISERR(FIND(AU$4,Stac!$S29))=FALSE,IF(ISERR(FIND(CONCATENATE(AU$4,"+"),Stac!$S29))=FALSE,IF(ISERR(FIND(CONCATENATE(AU$4,"++"),Stac!$S29))=FALSE,IF(ISERR(FIND(CONCATENATE(AU$4,"+++"),Stac!$S29))=FALSE,"+++","++"),"+")," ")," ")</f>
        <v xml:space="preserve"> </v>
      </c>
      <c r="AV23" s="71" t="str">
        <f>Stac!C29</f>
        <v>Zaawansowane  systemy  diagnostyki  i  monitorowania</v>
      </c>
      <c r="AW23" s="70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3" s="70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3" s="70" t="str">
        <f>IF(ISERR(FIND(AY$4,Stac!$T29))=FALSE,IF(ISERR(FIND(CONCATENATE(AY$4,"+"),Stac!$T29))=FALSE,IF(ISERR(FIND(CONCATENATE(AY$4,"++"),Stac!$T29))=FALSE,IF(ISERR(FIND(CONCATENATE(AY$4,"+++"),Stac!$T29))=FALSE,"+++","++"),"+")," ")," ")</f>
        <v xml:space="preserve"> </v>
      </c>
      <c r="AZ23" s="70" t="str">
        <f>IF(ISERR(FIND(AZ$4,Stac!$T29))=FALSE,IF(ISERR(FIND(CONCATENATE(AZ$4,"+"),Stac!$T29))=FALSE,IF(ISERR(FIND(CONCATENATE(AZ$4,"++"),Stac!$T29))=FALSE,IF(ISERR(FIND(CONCATENATE(AZ$4,"+++"),Stac!$T29))=FALSE,"+++","++"),"+")," ")," ")</f>
        <v>+</v>
      </c>
      <c r="BA23" s="70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3" s="70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3" s="70" t="str">
        <f>IF(ISERR(FIND(BC$4,Stac!$T30))=0,IF(ISERR(FIND(CONCATENATE(BC$4,"+"),Stac!$T30))=0,IF(ISERR(FIND(CONCATENATE(BC$4,"++"),Stac!$T30))=0,IF(ISERR(FIND(CONCATENATE(BC$4,"+++"),Stac!$T30))=0,"+++","++"),"+"),"-"),"-")</f>
        <v>-</v>
      </c>
      <c r="BD23" s="70" t="str">
        <f>IF(ISERR(FIND(BD$4,Stac!$T31))=0,IF(ISERR(FIND(CONCATENATE(BD$4,"+"),Stac!$T31))=0,IF(ISERR(FIND(CONCATENATE(BD$4,"++"),Stac!$T31))=0,IF(ISERR(FIND(CONCATENATE(BD$4,"+++"),Stac!$T31))=0,"+++","++"),"+"),"-"),"-")</f>
        <v>-</v>
      </c>
      <c r="BE23" s="70" t="str">
        <f>IF(ISERR(FIND(BE$4,Stac!$T31))=0,IF(ISERR(FIND(CONCATENATE(BE$4,"+"),Stac!$T31))=0,IF(ISERR(FIND(CONCATENATE(BE$4,"++"),Stac!$T31))=0,IF(ISERR(FIND(CONCATENATE(BE$4,"+++"),Stac!$T31))=0,"+++","++"),"+"),"-"),"-")</f>
        <v>-</v>
      </c>
    </row>
    <row r="24" spans="1:57">
      <c r="A24" s="69" t="str">
        <f>Stac!C30</f>
        <v>Technologie  inteligentnego  sterowania</v>
      </c>
      <c r="B24" s="70" t="str">
        <f>IF(ISERR(FIND(B$4,Stac!$R30))=FALSE,IF(ISERR(FIND(CONCATENATE(B$4,"+"),Stac!$R30))=FALSE,IF(ISERR(FIND(CONCATENATE(B$4,"++"),Stac!$R30))=FALSE,IF(ISERR(FIND(CONCATENATE(B$4,"+++"),Stac!$R30))=FALSE,"+++","++"),"+")," ")," ")</f>
        <v xml:space="preserve"> </v>
      </c>
      <c r="C24" s="70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4" s="70" t="str">
        <f>IF(ISERR(FIND(D$4,Stac!$R30))=FALSE,IF(ISERR(FIND(CONCATENATE(D$4,"+"),Stac!$R30))=FALSE,IF(ISERR(FIND(CONCATENATE(D$4,"++"),Stac!$R30))=FALSE,IF(ISERR(FIND(CONCATENATE(D$4,"+++"),Stac!$R30))=FALSE,"+++","++"),"+")," ")," ")</f>
        <v>+</v>
      </c>
      <c r="E24" s="70" t="str">
        <f>IF(ISERR(FIND(E$4,Stac!$R30))=FALSE,IF(ISERR(FIND(CONCATENATE(E$4,"+"),Stac!$R30))=FALSE,IF(ISERR(FIND(CONCATENATE(E$4,"++"),Stac!$R30))=FALSE,IF(ISERR(FIND(CONCATENATE(E$4,"+++"),Stac!$R30))=FALSE,"+++","++"),"+")," ")," ")</f>
        <v>+</v>
      </c>
      <c r="F24" s="70" t="str">
        <f>IF(ISERR(FIND(F$4,Stac!$R30))=FALSE,IF(ISERR(FIND(CONCATENATE(F$4,"+"),Stac!$R30))=FALSE,IF(ISERR(FIND(CONCATENATE(F$4,"++"),Stac!$R30))=FALSE,IF(ISERR(FIND(CONCATENATE(F$4,"+++"),Stac!$R30))=FALSE,"+++","++"),"+")," ")," ")</f>
        <v xml:space="preserve"> </v>
      </c>
      <c r="G24" s="70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4" s="70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4" s="70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4" s="70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4" s="70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4" s="70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4" s="70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4" s="70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4" s="70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4" s="70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4" s="70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4" s="70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4" s="70" t="str">
        <f>IF(ISERR(FIND(S$4,Stac!$R30))=FALSE,IF(ISERR(FIND(CONCATENATE(S$4,"+"),Stac!$R30))=FALSE,IF(ISERR(FIND(CONCATENATE(S$4,"++"),Stac!$R30))=FALSE,IF(ISERR(FIND(CONCATENATE(S$4,"+++"),Stac!$R30))=FALSE,"+++","++"),"+")," ")," ")</f>
        <v>+</v>
      </c>
      <c r="T24" s="71" t="str">
        <f>Stac!C30</f>
        <v>Technologie  inteligentnego  sterowania</v>
      </c>
      <c r="U24" s="70" t="str">
        <f>IF(ISERR(FIND(U$4,Stac!$S30))=FALSE,IF(ISERR(FIND(CONCATENATE(U$4,"+"),Stac!$S30))=FALSE,IF(ISERR(FIND(CONCATENATE(U$4,"++"),Stac!$S30))=FALSE,IF(ISERR(FIND(CONCATENATE(U$4,"+++"),Stac!$S30))=FALSE,"+++","++"),"+")," ")," ")</f>
        <v xml:space="preserve"> </v>
      </c>
      <c r="V24" s="70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4" s="70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4" s="70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4" s="70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4" s="70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4" s="70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4" s="70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4" s="70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4" s="70" t="str">
        <f>IF(ISERR(FIND(AD$4,Stac!$S30))=FALSE,IF(ISERR(FIND(CONCATENATE(AD$4,"+"),Stac!$S30))=FALSE,IF(ISERR(FIND(CONCATENATE(AD$4,"++"),Stac!$S30))=FALSE,IF(ISERR(FIND(CONCATENATE(AD$4,"+++"),Stac!$S30))=FALSE,"+++","++"),"+")," ")," ")</f>
        <v xml:space="preserve"> </v>
      </c>
      <c r="AE24" s="70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4" s="70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4" s="70" t="str">
        <f>IF(ISERR(FIND(AG$4,Stac!$S30))=FALSE,IF(ISERR(FIND(CONCATENATE(AG$4,"+"),Stac!$S30))=FALSE,IF(ISERR(FIND(CONCATENATE(AG$4,"++"),Stac!$S30))=FALSE,IF(ISERR(FIND(CONCATENATE(AG$4,"+++"),Stac!$S30))=FALSE,"+++","++"),"+")," ")," ")</f>
        <v>+</v>
      </c>
      <c r="AH24" s="70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4" s="70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4" s="70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4" s="70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4" s="70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4" s="70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4" s="70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4" s="70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4" s="70" t="str">
        <f>IF(ISERR(FIND(AP$4,Stac!$S30))=FALSE,IF(ISERR(FIND(CONCATENATE(AP$4,"+"),Stac!$S30))=FALSE,IF(ISERR(FIND(CONCATENATE(AP$4,"++"),Stac!$S30))=FALSE,IF(ISERR(FIND(CONCATENATE(AP$4,"+++"),Stac!$S30))=FALSE,"+++","++"),"+")," ")," ")</f>
        <v xml:space="preserve"> </v>
      </c>
      <c r="AQ24" s="70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4" s="70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4" s="70" t="str">
        <f>IF(ISERR(FIND(AS$4,Stac!$S30))=FALSE,IF(ISERR(FIND(CONCATENATE(AS$4,"+"),Stac!$S30))=FALSE,IF(ISERR(FIND(CONCATENATE(AS$4,"++"),Stac!$S30))=FALSE,IF(ISERR(FIND(CONCATENATE(AS$4,"+++"),Stac!$S30))=FALSE,"+++","++"),"+")," ")," ")</f>
        <v>+</v>
      </c>
      <c r="AT24" s="70" t="str">
        <f>IF(ISERR(FIND(AT$4,Stac!$S30))=FALSE,IF(ISERR(FIND(CONCATENATE(AT$4,"+"),Stac!$S30))=FALSE,IF(ISERR(FIND(CONCATENATE(AT$4,"++"),Stac!$S30))=FALSE,IF(ISERR(FIND(CONCATENATE(AT$4,"+++"),Stac!$S30))=FALSE,"+++","++"),"+")," ")," ")</f>
        <v>+</v>
      </c>
      <c r="AU24" s="70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4" s="71" t="str">
        <f>Stac!C30</f>
        <v>Technologie  inteligentnego  sterowania</v>
      </c>
      <c r="AW24" s="70" t="str">
        <f>IF(ISERR(FIND(AW$4,Stac!$T30))=FALSE,IF(ISERR(FIND(CONCATENATE(AW$4,"+"),Stac!$T30))=FALSE,IF(ISERR(FIND(CONCATENATE(AW$4,"++"),Stac!$T30))=FALSE,IF(ISERR(FIND(CONCATENATE(AW$4,"+++"),Stac!$T30))=FALSE,"+++","++"),"+")," ")," ")</f>
        <v xml:space="preserve"> </v>
      </c>
      <c r="AX24" s="70" t="str">
        <f>IF(ISERR(FIND(AX$4,Stac!$T30))=FALSE,IF(ISERR(FIND(CONCATENATE(AX$4,"+"),Stac!$T30))=FALSE,IF(ISERR(FIND(CONCATENATE(AX$4,"++"),Stac!$T30))=FALSE,IF(ISERR(FIND(CONCATENATE(AX$4,"+++"),Stac!$T30))=FALSE,"+++","++"),"+")," ")," ")</f>
        <v xml:space="preserve"> </v>
      </c>
      <c r="AY24" s="70" t="str">
        <f>IF(ISERR(FIND(AY$4,Stac!$T30))=FALSE,IF(ISERR(FIND(CONCATENATE(AY$4,"+"),Stac!$T30))=FALSE,IF(ISERR(FIND(CONCATENATE(AY$4,"++"),Stac!$T30))=FALSE,IF(ISERR(FIND(CONCATENATE(AY$4,"+++"),Stac!$T30))=FALSE,"+++","++"),"+")," ")," ")</f>
        <v xml:space="preserve"> </v>
      </c>
      <c r="AZ24" s="70" t="str">
        <f>IF(ISERR(FIND(AZ$4,Stac!$T30))=FALSE,IF(ISERR(FIND(CONCATENATE(AZ$4,"+"),Stac!$T30))=FALSE,IF(ISERR(FIND(CONCATENATE(AZ$4,"++"),Stac!$T30))=FALSE,IF(ISERR(FIND(CONCATENATE(AZ$4,"+++"),Stac!$T30))=FALSE,"+++","++"),"+")," ")," ")</f>
        <v>+</v>
      </c>
      <c r="BA24" s="70" t="str">
        <f>IF(ISERR(FIND(BA$4,Stac!$T30))=FALSE,IF(ISERR(FIND(CONCATENATE(BA$4,"+"),Stac!$T30))=FALSE,IF(ISERR(FIND(CONCATENATE(BA$4,"++"),Stac!$T30))=FALSE,IF(ISERR(FIND(CONCATENATE(BA$4,"+++"),Stac!$T30))=FALSE,"+++","++"),"+")," ")," ")</f>
        <v xml:space="preserve"> </v>
      </c>
      <c r="BB24" s="70" t="str">
        <f>IF(ISERR(FIND(BB$4,Stac!$T30))=FALSE,IF(ISERR(FIND(CONCATENATE(BB$4,"+"),Stac!$T30))=FALSE,IF(ISERR(FIND(CONCATENATE(BB$4,"++"),Stac!$T30))=FALSE,IF(ISERR(FIND(CONCATENATE(BB$4,"+++"),Stac!$T30))=FALSE,"+++","++"),"+")," ")," ")</f>
        <v xml:space="preserve"> </v>
      </c>
      <c r="BC24" s="70" t="str">
        <f>IF(ISERR(FIND(BC$4,Stac!$T31))=0,IF(ISERR(FIND(CONCATENATE(BC$4,"+"),Stac!$T31))=0,IF(ISERR(FIND(CONCATENATE(BC$4,"++"),Stac!$T31))=0,IF(ISERR(FIND(CONCATENATE(BC$4,"+++"),Stac!$T31))=0,"+++","++"),"+"),"-"),"-")</f>
        <v>-</v>
      </c>
      <c r="BD24" s="70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4" s="70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5" spans="1:57" ht="42.6" customHeight="1">
      <c r="A25" s="69" t="str">
        <f>Stac!C31</f>
        <v>Obieralny 1: Systemy sterowania urządzeń mobilnych i bezzałogowych / Identyfikacja i sterowanie robotami latajacymi</v>
      </c>
      <c r="B25" s="70" t="str">
        <f>IF(ISERR(FIND(B$4,Stac!$R31))=FALSE,IF(ISERR(FIND(CONCATENATE(B$4,"+"),Stac!$R31))=FALSE,IF(ISERR(FIND(CONCATENATE(B$4,"++"),Stac!$R31))=FALSE,IF(ISERR(FIND(CONCATENATE(B$4,"+++"),Stac!$R31))=FALSE,"+++","++"),"+")," ")," ")</f>
        <v xml:space="preserve"> </v>
      </c>
      <c r="C25" s="70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5" s="70" t="str">
        <f>IF(ISERR(FIND(D$4,Stac!$R31))=FALSE,IF(ISERR(FIND(CONCATENATE(D$4,"+"),Stac!$R31))=FALSE,IF(ISERR(FIND(CONCATENATE(D$4,"++"),Stac!$R31))=FALSE,IF(ISERR(FIND(CONCATENATE(D$4,"+++"),Stac!$R31))=FALSE,"+++","++"),"+")," ")," ")</f>
        <v>+</v>
      </c>
      <c r="E25" s="70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5" s="70" t="str">
        <f>IF(ISERR(FIND(F$4,Stac!$R31))=FALSE,IF(ISERR(FIND(CONCATENATE(F$4,"+"),Stac!$R31))=FALSE,IF(ISERR(FIND(CONCATENATE(F$4,"++"),Stac!$R31))=FALSE,IF(ISERR(FIND(CONCATENATE(F$4,"+++"),Stac!$R31))=FALSE,"+++","++"),"+")," ")," ")</f>
        <v>+</v>
      </c>
      <c r="G25" s="70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5" s="70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5" s="70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5" s="70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5" s="70" t="str">
        <f>IF(ISERR(FIND(K$4,Stac!$R31))=FALSE,IF(ISERR(FIND(CONCATENATE(K$4,"+"),Stac!$R31))=FALSE,IF(ISERR(FIND(CONCATENATE(K$4,"++"),Stac!$R31))=FALSE,IF(ISERR(FIND(CONCATENATE(K$4,"+++"),Stac!$R31))=FALSE,"+++","++"),"+")," ")," ")</f>
        <v>+</v>
      </c>
      <c r="L25" s="70" t="str">
        <f>IF(ISERR(FIND(L$4,Stac!$R31))=FALSE,IF(ISERR(FIND(CONCATENATE(L$4,"+"),Stac!$R31))=FALSE,IF(ISERR(FIND(CONCATENATE(L$4,"++"),Stac!$R31))=FALSE,IF(ISERR(FIND(CONCATENATE(L$4,"+++"),Stac!$R31))=FALSE,"+++","++"),"+")," ")," ")</f>
        <v xml:space="preserve"> </v>
      </c>
      <c r="M25" s="70" t="str">
        <f>IF(ISERR(FIND(M$4,Stac!$R31))=FALSE,IF(ISERR(FIND(CONCATENATE(M$4,"+"),Stac!$R31))=FALSE,IF(ISERR(FIND(CONCATENATE(M$4,"++"),Stac!$R31))=FALSE,IF(ISERR(FIND(CONCATENATE(M$4,"+++"),Stac!$R31))=FALSE,"+++","++"),"+")," ")," ")</f>
        <v xml:space="preserve"> </v>
      </c>
      <c r="N25" s="70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5" s="70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5" s="70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5" s="70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5" s="70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5" s="70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5" s="71" t="str">
        <f>Stac!C31</f>
        <v>Obieralny 1: Systemy sterowania urządzeń mobilnych i bezzałogowych / Identyfikacja i sterowanie robotami latajacymi</v>
      </c>
      <c r="U25" s="70" t="str">
        <f>IF(ISERR(FIND(U$4,Stac!$S31))=FALSE,IF(ISERR(FIND(CONCATENATE(U$4,"+"),Stac!$S31))=FALSE,IF(ISERR(FIND(CONCATENATE(U$4,"++"),Stac!$S31))=FALSE,IF(ISERR(FIND(CONCATENATE(U$4,"+++"),Stac!$S31))=FALSE,"+++","++"),"+")," ")," ")</f>
        <v xml:space="preserve"> </v>
      </c>
      <c r="V25" s="70" t="str">
        <f>IF(ISERR(FIND(V$4,Stac!$S31))=FALSE,IF(ISERR(FIND(CONCATENATE(V$4,"+"),Stac!$S31))=FALSE,IF(ISERR(FIND(CONCATENATE(V$4,"++"),Stac!$S31))=FALSE,IF(ISERR(FIND(CONCATENATE(V$4,"+++"),Stac!$S31))=FALSE,"+++","++"),"+")," ")," ")</f>
        <v xml:space="preserve"> </v>
      </c>
      <c r="W25" s="70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5" s="70" t="str">
        <f>IF(ISERR(FIND(X$4,Stac!$S31))=FALSE,IF(ISERR(FIND(CONCATENATE(X$4,"+"),Stac!$S31))=FALSE,IF(ISERR(FIND(CONCATENATE(X$4,"++"),Stac!$S31))=FALSE,IF(ISERR(FIND(CONCATENATE(X$4,"+++"),Stac!$S31))=FALSE,"+++","++"),"+")," ")," ")</f>
        <v xml:space="preserve"> </v>
      </c>
      <c r="Y25" s="70" t="str">
        <f>IF(ISERR(FIND(Y$4,Stac!$S31))=FALSE,IF(ISERR(FIND(CONCATENATE(Y$4,"+"),Stac!$S31))=FALSE,IF(ISERR(FIND(CONCATENATE(Y$4,"++"),Stac!$S31))=FALSE,IF(ISERR(FIND(CONCATENATE(Y$4,"+++"),Stac!$S31))=FALSE,"+++","++"),"+")," ")," ")</f>
        <v xml:space="preserve"> </v>
      </c>
      <c r="Z25" s="70" t="str">
        <f>IF(ISERR(FIND(Z$4,Stac!$S31))=FALSE,IF(ISERR(FIND(CONCATENATE(Z$4,"+"),Stac!$S31))=FALSE,IF(ISERR(FIND(CONCATENATE(Z$4,"++"),Stac!$S31))=FALSE,IF(ISERR(FIND(CONCATENATE(Z$4,"+++"),Stac!$S31))=FALSE,"+++","++"),"+")," ")," ")</f>
        <v xml:space="preserve"> </v>
      </c>
      <c r="AA25" s="70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5" s="70" t="str">
        <f>IF(ISERR(FIND(AB$4,Stac!$S31))=FALSE,IF(ISERR(FIND(CONCATENATE(AB$4,"+"),Stac!$S31))=FALSE,IF(ISERR(FIND(CONCATENATE(AB$4,"++"),Stac!$S31))=FALSE,IF(ISERR(FIND(CONCATENATE(AB$4,"+++"),Stac!$S31))=FALSE,"+++","++"),"+")," ")," ")</f>
        <v xml:space="preserve"> </v>
      </c>
      <c r="AC25" s="70" t="str">
        <f>IF(ISERR(FIND(AC$4,Stac!$S31))=FALSE,IF(ISERR(FIND(CONCATENATE(AC$4,"+"),Stac!$S31))=FALSE,IF(ISERR(FIND(CONCATENATE(AC$4,"++"),Stac!$S31))=FALSE,IF(ISERR(FIND(CONCATENATE(AC$4,"+++"),Stac!$S31))=FALSE,"+++","++"),"+")," ")," ")</f>
        <v xml:space="preserve"> </v>
      </c>
      <c r="AD25" s="70" t="str">
        <f>IF(ISERR(FIND(AD$4,Stac!$S31))=FALSE,IF(ISERR(FIND(CONCATENATE(AD$4,"+"),Stac!$S31))=FALSE,IF(ISERR(FIND(CONCATENATE(AD$4,"++"),Stac!$S31))=FALSE,IF(ISERR(FIND(CONCATENATE(AD$4,"+++"),Stac!$S31))=FALSE,"+++","++"),"+")," ")," ")</f>
        <v>+</v>
      </c>
      <c r="AE25" s="70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5" s="70" t="str">
        <f>IF(ISERR(FIND(AF$4,Stac!$S31))=FALSE,IF(ISERR(FIND(CONCATENATE(AF$4,"+"),Stac!$S31))=FALSE,IF(ISERR(FIND(CONCATENATE(AF$4,"++"),Stac!$S31))=FALSE,IF(ISERR(FIND(CONCATENATE(AF$4,"+++"),Stac!$S31))=FALSE,"+++","++"),"+")," ")," ")</f>
        <v>+</v>
      </c>
      <c r="AG25" s="70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5" s="70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5" s="70" t="str">
        <f>IF(ISERR(FIND(AI$4,Stac!$S31))=FALSE,IF(ISERR(FIND(CONCATENATE(AI$4,"+"),Stac!$S31))=FALSE,IF(ISERR(FIND(CONCATENATE(AI$4,"++"),Stac!$S31))=FALSE,IF(ISERR(FIND(CONCATENATE(AI$4,"+++"),Stac!$S31))=FALSE,"+++","++"),"+")," ")," ")</f>
        <v xml:space="preserve"> </v>
      </c>
      <c r="AJ25" s="70" t="str">
        <f>IF(ISERR(FIND(AJ$4,Stac!$S31))=FALSE,IF(ISERR(FIND(CONCATENATE(AJ$4,"+"),Stac!$S31))=FALSE,IF(ISERR(FIND(CONCATENATE(AJ$4,"++"),Stac!$S31))=FALSE,IF(ISERR(FIND(CONCATENATE(AJ$4,"+++"),Stac!$S31))=FALSE,"+++","++"),"+")," ")," ")</f>
        <v xml:space="preserve"> </v>
      </c>
      <c r="AK25" s="70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5" s="70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5" s="70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5" s="70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5" s="70" t="str">
        <f>IF(ISERR(FIND(AO$4,Stac!$S31))=FALSE,IF(ISERR(FIND(CONCATENATE(AO$4,"+"),Stac!$S31))=FALSE,IF(ISERR(FIND(CONCATENATE(AO$4,"++"),Stac!$S31))=FALSE,IF(ISERR(FIND(CONCATENATE(AO$4,"+++"),Stac!$S31))=FALSE,"+++","++"),"+")," ")," ")</f>
        <v>+</v>
      </c>
      <c r="AP25" s="70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5" s="70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5" s="70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5" s="70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5" s="70" t="str">
        <f>IF(ISERR(FIND(AT$4,Stac!$S31))=FALSE,IF(ISERR(FIND(CONCATENATE(AT$4,"+"),Stac!$S31))=FALSE,IF(ISERR(FIND(CONCATENATE(AT$4,"++"),Stac!$S31))=FALSE,IF(ISERR(FIND(CONCATENATE(AT$4,"+++"),Stac!$S31))=FALSE,"+++","++"),"+")," ")," ")</f>
        <v xml:space="preserve"> </v>
      </c>
      <c r="AU25" s="70" t="str">
        <f>IF(ISERR(FIND(AU$4,Stac!$S31))=FALSE,IF(ISERR(FIND(CONCATENATE(AU$4,"+"),Stac!$S31))=FALSE,IF(ISERR(FIND(CONCATENATE(AU$4,"++"),Stac!$S31))=FALSE,IF(ISERR(FIND(CONCATENATE(AU$4,"+++"),Stac!$S31))=FALSE,"+++","++"),"+")," ")," ")</f>
        <v>+</v>
      </c>
      <c r="AV25" s="71" t="str">
        <f>Stac!C31</f>
        <v>Obieralny 1: Systemy sterowania urządzeń mobilnych i bezzałogowych / Identyfikacja i sterowanie robotami latajacymi</v>
      </c>
      <c r="AW25" s="70" t="str">
        <f>IF(ISERR(FIND(AW$4,Stac!$T31))=FALSE,IF(ISERR(FIND(CONCATENATE(AW$4,"+"),Stac!$T31))=FALSE,IF(ISERR(FIND(CONCATENATE(AW$4,"++"),Stac!$T31))=FALSE,IF(ISERR(FIND(CONCATENATE(AW$4,"+++"),Stac!$T31))=FALSE,"+++","++"),"+")," ")," ")</f>
        <v xml:space="preserve"> </v>
      </c>
      <c r="AX25" s="70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5" s="70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5" s="70" t="str">
        <f>IF(ISERR(FIND(AZ$4,Stac!$T31))=FALSE,IF(ISERR(FIND(CONCATENATE(AZ$4,"+"),Stac!$T31))=FALSE,IF(ISERR(FIND(CONCATENATE(AZ$4,"++"),Stac!$T31))=FALSE,IF(ISERR(FIND(CONCATENATE(AZ$4,"+++"),Stac!$T31))=FALSE,"+++","++"),"+")," ")," ")</f>
        <v>+</v>
      </c>
      <c r="BA25" s="70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5" s="70" t="str">
        <f>IF(ISERR(FIND(BB$4,Stac!$T31))=FALSE,IF(ISERR(FIND(CONCATENATE(BB$4,"+"),Stac!$T31))=FALSE,IF(ISERR(FIND(CONCATENATE(BB$4,"++"),Stac!$T31))=FALSE,IF(ISERR(FIND(CONCATENATE(BB$4,"+++"),Stac!$T31))=FALSE,"+++","++"),"+")," ")," ")</f>
        <v xml:space="preserve"> </v>
      </c>
      <c r="BC25" s="70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5" s="70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5" s="70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6" spans="1:57" ht="28.15" customHeight="1">
      <c r="A26" s="69" t="str">
        <f>Stac!C32</f>
        <v xml:space="preserve">Zarządzanie energią i sterowanie  energooszczędne </v>
      </c>
      <c r="B26" s="70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6" s="70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6" s="70" t="str">
        <f>IF(ISERR(FIND(D$4,Stac!$R32))=FALSE,IF(ISERR(FIND(CONCATENATE(D$4,"+"),Stac!$R32))=FALSE,IF(ISERR(FIND(CONCATENATE(D$4,"++"),Stac!$R32))=FALSE,IF(ISERR(FIND(CONCATENATE(D$4,"+++"),Stac!$R32))=FALSE,"+++","++"),"+")," ")," ")</f>
        <v xml:space="preserve"> </v>
      </c>
      <c r="E26" s="70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6" s="70" t="str">
        <f>IF(ISERR(FIND(F$4,Stac!$R32))=FALSE,IF(ISERR(FIND(CONCATENATE(F$4,"+"),Stac!$R32))=FALSE,IF(ISERR(FIND(CONCATENATE(F$4,"++"),Stac!$R32))=FALSE,IF(ISERR(FIND(CONCATENATE(F$4,"+++"),Stac!$R32))=FALSE,"+++","++"),"+")," ")," ")</f>
        <v>+</v>
      </c>
      <c r="G26" s="70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6" s="70" t="str">
        <f>IF(ISERR(FIND(H$4,Stac!$R32))=FALSE,IF(ISERR(FIND(CONCATENATE(H$4,"+"),Stac!$R32))=FALSE,IF(ISERR(FIND(CONCATENATE(H$4,"++"),Stac!$R32))=FALSE,IF(ISERR(FIND(CONCATENATE(H$4,"+++"),Stac!$R32))=FALSE,"+++","++"),"+")," ")," ")</f>
        <v>+</v>
      </c>
      <c r="I26" s="70" t="str">
        <f>IF(ISERR(FIND(I$4,Stac!$R32))=FALSE,IF(ISERR(FIND(CONCATENATE(I$4,"+"),Stac!$R32))=FALSE,IF(ISERR(FIND(CONCATENATE(I$4,"++"),Stac!$R32))=FALSE,IF(ISERR(FIND(CONCATENATE(I$4,"+++"),Stac!$R32))=FALSE,"+++","++"),"+")," ")," ")</f>
        <v>+</v>
      </c>
      <c r="J26" s="70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6" s="70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6" s="70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6" s="70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6" s="70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6" s="70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6" s="70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6" s="70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6" s="70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6" s="70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6" s="71" t="str">
        <f>Stac!C32</f>
        <v xml:space="preserve">Zarządzanie energią i sterowanie  energooszczędne </v>
      </c>
      <c r="U26" s="70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6" s="70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6" s="70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6" s="70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6" s="70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6" s="70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6" s="70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6" s="70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6" s="70" t="str">
        <f>IF(ISERR(FIND(AC$4,Stac!$S32))=FALSE,IF(ISERR(FIND(CONCATENATE(AC$4,"+"),Stac!$S32))=FALSE,IF(ISERR(FIND(CONCATENATE(AC$4,"++"),Stac!$S32))=FALSE,IF(ISERR(FIND(CONCATENATE(AC$4,"+++"),Stac!$S32))=FALSE,"+++","++"),"+")," ")," ")</f>
        <v xml:space="preserve"> </v>
      </c>
      <c r="AD26" s="70" t="str">
        <f>IF(ISERR(FIND(AD$4,Stac!$S32))=FALSE,IF(ISERR(FIND(CONCATENATE(AD$4,"+"),Stac!$S32))=FALSE,IF(ISERR(FIND(CONCATENATE(AD$4,"++"),Stac!$S32))=FALSE,IF(ISERR(FIND(CONCATENATE(AD$4,"+++"),Stac!$S32))=FALSE,"+++","++"),"+")," ")," ")</f>
        <v xml:space="preserve"> </v>
      </c>
      <c r="AE26" s="70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6" s="70" t="str">
        <f>IF(ISERR(FIND(AF$4,Stac!$S32))=FALSE,IF(ISERR(FIND(CONCATENATE(AF$4,"+"),Stac!$S32))=FALSE,IF(ISERR(FIND(CONCATENATE(AF$4,"++"),Stac!$S32))=FALSE,IF(ISERR(FIND(CONCATENATE(AF$4,"+++"),Stac!$S32))=FALSE,"+++","++"),"+")," ")," ")</f>
        <v xml:space="preserve"> </v>
      </c>
      <c r="AG26" s="70" t="str">
        <f>IF(ISERR(FIND(AG$4,Stac!$S32))=FALSE,IF(ISERR(FIND(CONCATENATE(AG$4,"+"),Stac!$S32))=FALSE,IF(ISERR(FIND(CONCATENATE(AG$4,"++"),Stac!$S32))=FALSE,IF(ISERR(FIND(CONCATENATE(AG$4,"+++"),Stac!$S32))=FALSE,"+++","++"),"+")," ")," ")</f>
        <v xml:space="preserve"> </v>
      </c>
      <c r="AH26" s="70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6" s="70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6" s="70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6" s="70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6" s="70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6" s="70" t="str">
        <f>IF(ISERR(FIND(AM$4,Stac!$S32))=FALSE,IF(ISERR(FIND(CONCATENATE(AM$4,"+"),Stac!$S32))=FALSE,IF(ISERR(FIND(CONCATENATE(AM$4,"++"),Stac!$S32))=FALSE,IF(ISERR(FIND(CONCATENATE(AM$4,"+++"),Stac!$S32))=FALSE,"+++","++"),"+")," ")," ")</f>
        <v>+</v>
      </c>
      <c r="AN26" s="70" t="str">
        <f>IF(ISERR(FIND(AN$4,Stac!$S32))=FALSE,IF(ISERR(FIND(CONCATENATE(AN$4,"+"),Stac!$S32))=FALSE,IF(ISERR(FIND(CONCATENATE(AN$4,"++"),Stac!$S32))=FALSE,IF(ISERR(FIND(CONCATENATE(AN$4,"+++"),Stac!$S32))=FALSE,"+++","++"),"+")," ")," ")</f>
        <v>+</v>
      </c>
      <c r="AO26" s="70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6" s="70" t="str">
        <f>IF(ISERR(FIND(AP$4,Stac!$S32))=FALSE,IF(ISERR(FIND(CONCATENATE(AP$4,"+"),Stac!$S32))=FALSE,IF(ISERR(FIND(CONCATENATE(AP$4,"++"),Stac!$S32))=FALSE,IF(ISERR(FIND(CONCATENATE(AP$4,"+++"),Stac!$S32))=FALSE,"+++","++"),"+")," ")," ")</f>
        <v>+</v>
      </c>
      <c r="AQ26" s="70" t="str">
        <f>IF(ISERR(FIND(AQ$4,Stac!$S32))=FALSE,IF(ISERR(FIND(CONCATENATE(AQ$4,"+"),Stac!$S32))=FALSE,IF(ISERR(FIND(CONCATENATE(AQ$4,"++"),Stac!$S32))=FALSE,IF(ISERR(FIND(CONCATENATE(AQ$4,"+++"),Stac!$S32))=FALSE,"+++","++"),"+")," ")," ")</f>
        <v>+</v>
      </c>
      <c r="AR26" s="70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6" s="70" t="str">
        <f>IF(ISERR(FIND(AS$4,Stac!$S32))=FALSE,IF(ISERR(FIND(CONCATENATE(AS$4,"+"),Stac!$S32))=FALSE,IF(ISERR(FIND(CONCATENATE(AS$4,"++"),Stac!$S32))=FALSE,IF(ISERR(FIND(CONCATENATE(AS$4,"+++"),Stac!$S32))=FALSE,"+++","++"),"+")," ")," ")</f>
        <v xml:space="preserve"> </v>
      </c>
      <c r="AT26" s="70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6" s="70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6" s="71" t="str">
        <f>Stac!C32</f>
        <v xml:space="preserve">Zarządzanie energią i sterowanie  energooszczędne </v>
      </c>
      <c r="AW26" s="70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6" s="70" t="str">
        <f>IF(ISERR(FIND(AX$4,Stac!$T32))=FALSE,IF(ISERR(FIND(CONCATENATE(AX$4,"+"),Stac!$T32))=FALSE,IF(ISERR(FIND(CONCATENATE(AX$4,"++"),Stac!$T32))=FALSE,IF(ISERR(FIND(CONCATENATE(AX$4,"+++"),Stac!$T32))=FALSE,"+++","++"),"+")," ")," ")</f>
        <v>+</v>
      </c>
      <c r="AY26" s="70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6" s="70" t="str">
        <f>IF(ISERR(FIND(AZ$4,Stac!$T32))=FALSE,IF(ISERR(FIND(CONCATENATE(AZ$4,"+"),Stac!$T32))=FALSE,IF(ISERR(FIND(CONCATENATE(AZ$4,"++"),Stac!$T32))=FALSE,IF(ISERR(FIND(CONCATENATE(AZ$4,"+++"),Stac!$T32))=FALSE,"+++","++"),"+")," ")," ")</f>
        <v xml:space="preserve"> </v>
      </c>
      <c r="BA26" s="70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6" s="70" t="str">
        <f>IF(ISERR(FIND(BB$4,Stac!$T32))=FALSE,IF(ISERR(FIND(CONCATENATE(BB$4,"+"),Stac!$T32))=FALSE,IF(ISERR(FIND(CONCATENATE(BB$4,"++"),Stac!$T32))=FALSE,IF(ISERR(FIND(CONCATENATE(BB$4,"+++"),Stac!$T32))=FALSE,"+++","++"),"+")," ")," ")</f>
        <v>+</v>
      </c>
      <c r="BC26" s="70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70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70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28.15" customHeight="1">
      <c r="A27" s="69" t="str">
        <f>Stac!C33</f>
        <v xml:space="preserve"> Systemy wizyjne i spektralne w automatyzacji</v>
      </c>
      <c r="B27" s="70" t="str">
        <f>IF(ISERR(FIND(B$4,Stac!$R33))=FALSE,IF(ISERR(FIND(CONCATENATE(B$4,"+"),Stac!$R33))=FALSE,IF(ISERR(FIND(CONCATENATE(B$4,"++"),Stac!$R33))=FALSE,IF(ISERR(FIND(CONCATENATE(B$4,"+++"),Stac!$R33))=FALSE,"+++","++"),"+")," ")," ")</f>
        <v xml:space="preserve"> </v>
      </c>
      <c r="C27" s="70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7" s="70" t="str">
        <f>IF(ISERR(FIND(D$4,Stac!$R33))=FALSE,IF(ISERR(FIND(CONCATENATE(D$4,"+"),Stac!$R33))=FALSE,IF(ISERR(FIND(CONCATENATE(D$4,"++"),Stac!$R33))=FALSE,IF(ISERR(FIND(CONCATENATE(D$4,"+++"),Stac!$R33))=FALSE,"+++","++"),"+")," ")," ")</f>
        <v xml:space="preserve"> </v>
      </c>
      <c r="E27" s="70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7" s="70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7" s="70" t="str">
        <f>IF(ISERR(FIND(G$4,Stac!$R33))=FALSE,IF(ISERR(FIND(CONCATENATE(G$4,"+"),Stac!$R33))=FALSE,IF(ISERR(FIND(CONCATENATE(G$4,"++"),Stac!$R33))=FALSE,IF(ISERR(FIND(CONCATENATE(G$4,"+++"),Stac!$R33))=FALSE,"+++","++"),"+")," ")," ")</f>
        <v>+</v>
      </c>
      <c r="H27" s="70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7" s="70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7" s="70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7" s="70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7" s="70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7" s="70" t="str">
        <f>IF(ISERR(FIND(M$4,Stac!$R33))=FALSE,IF(ISERR(FIND(CONCATENATE(M$4,"+"),Stac!$R33))=FALSE,IF(ISERR(FIND(CONCATENATE(M$4,"++"),Stac!$R33))=FALSE,IF(ISERR(FIND(CONCATENATE(M$4,"+++"),Stac!$R33))=FALSE,"+++","++"),"+")," ")," ")</f>
        <v>+</v>
      </c>
      <c r="N27" s="70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7" s="70" t="str">
        <f>IF(ISERR(FIND(O$4,Stac!$R33))=FALSE,IF(ISERR(FIND(CONCATENATE(O$4,"+"),Stac!$R33))=FALSE,IF(ISERR(FIND(CONCATENATE(O$4,"++"),Stac!$R33))=FALSE,IF(ISERR(FIND(CONCATENATE(O$4,"+++"),Stac!$R33))=FALSE,"+++","++"),"+")," ")," ")</f>
        <v xml:space="preserve"> </v>
      </c>
      <c r="P27" s="70" t="str">
        <f>IF(ISERR(FIND(P$4,Stac!$R33))=FALSE,IF(ISERR(FIND(CONCATENATE(P$4,"+"),Stac!$R33))=FALSE,IF(ISERR(FIND(CONCATENATE(P$4,"++"),Stac!$R33))=FALSE,IF(ISERR(FIND(CONCATENATE(P$4,"+++"),Stac!$R33))=FALSE,"+++","++"),"+")," ")," ")</f>
        <v xml:space="preserve"> </v>
      </c>
      <c r="Q27" s="70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7" s="70" t="str">
        <f>IF(ISERR(FIND(R$4,Stac!$R33))=FALSE,IF(ISERR(FIND(CONCATENATE(R$4,"+"),Stac!$R33))=FALSE,IF(ISERR(FIND(CONCATENATE(R$4,"++"),Stac!$R33))=FALSE,IF(ISERR(FIND(CONCATENATE(R$4,"+++"),Stac!$R33))=FALSE,"+++","++"),"+")," ")," ")</f>
        <v xml:space="preserve"> </v>
      </c>
      <c r="S27" s="70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7" s="71" t="str">
        <f>Stac!C33</f>
        <v xml:space="preserve"> Systemy wizyjne i spektralne w automatyzacji</v>
      </c>
      <c r="U27" s="70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7" s="70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7" s="70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7" s="70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7" s="70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7" s="70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7" s="70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7" s="70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7" s="70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7" s="70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7" s="70" t="str">
        <f>IF(ISERR(FIND(AE$4,Stac!$S33))=FALSE,IF(ISERR(FIND(CONCATENATE(AE$4,"+"),Stac!$S33))=FALSE,IF(ISERR(FIND(CONCATENATE(AE$4,"++"),Stac!$S33))=FALSE,IF(ISERR(FIND(CONCATENATE(AE$4,"+++"),Stac!$S33))=FALSE,"+++","++"),"+")," ")," ")</f>
        <v>+</v>
      </c>
      <c r="AF27" s="70" t="str">
        <f>IF(ISERR(FIND(AF$4,Stac!$S33))=FALSE,IF(ISERR(FIND(CONCATENATE(AF$4,"+"),Stac!$S33))=FALSE,IF(ISERR(FIND(CONCATENATE(AF$4,"++"),Stac!$S33))=FALSE,IF(ISERR(FIND(CONCATENATE(AF$4,"+++"),Stac!$S33))=FALSE,"+++","++"),"+")," ")," ")</f>
        <v>+</v>
      </c>
      <c r="AG27" s="70" t="str">
        <f>IF(ISERR(FIND(AG$4,Stac!$S33))=FALSE,IF(ISERR(FIND(CONCATENATE(AG$4,"+"),Stac!$S33))=FALSE,IF(ISERR(FIND(CONCATENATE(AG$4,"++"),Stac!$S33))=FALSE,IF(ISERR(FIND(CONCATENATE(AG$4,"+++"),Stac!$S33))=FALSE,"+++","++"),"+")," ")," ")</f>
        <v>+</v>
      </c>
      <c r="AH27" s="70" t="str">
        <f>IF(ISERR(FIND(AH$4,Stac!$S33))=FALSE,IF(ISERR(FIND(CONCATENATE(AH$4,"+"),Stac!$S33))=FALSE,IF(ISERR(FIND(CONCATENATE(AH$4,"++"),Stac!$S33))=FALSE,IF(ISERR(FIND(CONCATENATE(AH$4,"+++"),Stac!$S33))=FALSE,"+++","++"),"+")," ")," ")</f>
        <v xml:space="preserve"> </v>
      </c>
      <c r="AI27" s="70" t="str">
        <f>IF(ISERR(FIND(AI$4,Stac!$S33))=FALSE,IF(ISERR(FIND(CONCATENATE(AI$4,"+"),Stac!$S33))=FALSE,IF(ISERR(FIND(CONCATENATE(AI$4,"++"),Stac!$S33))=FALSE,IF(ISERR(FIND(CONCATENATE(AI$4,"+++"),Stac!$S33))=FALSE,"+++","++"),"+")," ")," ")</f>
        <v xml:space="preserve"> </v>
      </c>
      <c r="AJ27" s="70" t="str">
        <f>IF(ISERR(FIND(AJ$4,Stac!$S33))=FALSE,IF(ISERR(FIND(CONCATENATE(AJ$4,"+"),Stac!$S33))=FALSE,IF(ISERR(FIND(CONCATENATE(AJ$4,"++"),Stac!$S33))=FALSE,IF(ISERR(FIND(CONCATENATE(AJ$4,"+++"),Stac!$S33))=FALSE,"+++","++"),"+")," ")," ")</f>
        <v>+</v>
      </c>
      <c r="AK27" s="70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7" s="70" t="str">
        <f>IF(ISERR(FIND(AL$4,Stac!$S33))=FALSE,IF(ISERR(FIND(CONCATENATE(AL$4,"+"),Stac!$S33))=FALSE,IF(ISERR(FIND(CONCATENATE(AL$4,"++"),Stac!$S33))=FALSE,IF(ISERR(FIND(CONCATENATE(AL$4,"+++"),Stac!$S33))=FALSE,"+++","++"),"+")," ")," ")</f>
        <v xml:space="preserve"> </v>
      </c>
      <c r="AM27" s="70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7" s="70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7" s="70" t="str">
        <f>IF(ISERR(FIND(AO$4,Stac!$S33))=FALSE,IF(ISERR(FIND(CONCATENATE(AO$4,"+"),Stac!$S33))=FALSE,IF(ISERR(FIND(CONCATENATE(AO$4,"++"),Stac!$S33))=FALSE,IF(ISERR(FIND(CONCATENATE(AO$4,"+++"),Stac!$S33))=FALSE,"+++","++"),"+")," ")," ")</f>
        <v xml:space="preserve"> </v>
      </c>
      <c r="AP27" s="70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7" s="70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7" s="70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7" s="70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7" s="70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7" s="70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7" s="71" t="str">
        <f>Stac!C33</f>
        <v xml:space="preserve"> Systemy wizyjne i spektralne w automatyzacji</v>
      </c>
      <c r="AW27" s="70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7" s="70" t="str">
        <f>IF(ISERR(FIND(AX$4,Stac!$T33))=FALSE,IF(ISERR(FIND(CONCATENATE(AX$4,"+"),Stac!$T33))=FALSE,IF(ISERR(FIND(CONCATENATE(AX$4,"++"),Stac!$T33))=FALSE,IF(ISERR(FIND(CONCATENATE(AX$4,"+++"),Stac!$T33))=FALSE,"+++","++"),"+")," ")," ")</f>
        <v xml:space="preserve"> </v>
      </c>
      <c r="AY27" s="70" t="str">
        <f>IF(ISERR(FIND(AY$4,Stac!$T33))=FALSE,IF(ISERR(FIND(CONCATENATE(AY$4,"+"),Stac!$T33))=FALSE,IF(ISERR(FIND(CONCATENATE(AY$4,"++"),Stac!$T33))=FALSE,IF(ISERR(FIND(CONCATENATE(AY$4,"+++"),Stac!$T33))=FALSE,"+++","++"),"+")," ")," ")</f>
        <v xml:space="preserve"> </v>
      </c>
      <c r="AZ27" s="70" t="str">
        <f>IF(ISERR(FIND(AZ$4,Stac!$T33))=FALSE,IF(ISERR(FIND(CONCATENATE(AZ$4,"+"),Stac!$T33))=FALSE,IF(ISERR(FIND(CONCATENATE(AZ$4,"++"),Stac!$T33))=FALSE,IF(ISERR(FIND(CONCATENATE(AZ$4,"+++"),Stac!$T33))=FALSE,"+++","++"),"+")," ")," ")</f>
        <v>+</v>
      </c>
      <c r="BA27" s="70" t="str">
        <f>IF(ISERR(FIND(BA$4,Stac!$T33))=FALSE,IF(ISERR(FIND(CONCATENATE(BA$4,"+"),Stac!$T33))=FALSE,IF(ISERR(FIND(CONCATENATE(BA$4,"++"),Stac!$T33))=FALSE,IF(ISERR(FIND(CONCATENATE(BA$4,"+++"),Stac!$T33))=FALSE,"+++","++"),"+")," ")," ")</f>
        <v xml:space="preserve"> </v>
      </c>
      <c r="BB27" s="70" t="str">
        <f>IF(ISERR(FIND(BB$4,Stac!$T33))=FALSE,IF(ISERR(FIND(CONCATENATE(BB$4,"+"),Stac!$T33))=FALSE,IF(ISERR(FIND(CONCATENATE(BB$4,"++"),Stac!$T33))=FALSE,IF(ISERR(FIND(CONCATENATE(BB$4,"+++"),Stac!$T33))=FALSE,"+++","++"),"+")," ")," ")</f>
        <v xml:space="preserve"> </v>
      </c>
      <c r="BC27" s="70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70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70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 ht="27.6" customHeight="1">
      <c r="A28" s="69" t="str">
        <f>Stac!C34</f>
        <v xml:space="preserve"> Implementacja algorytmów sterowania w układach FPGA</v>
      </c>
      <c r="B28" s="70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8" s="70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8" s="70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8" s="70" t="str">
        <f>IF(ISERR(FIND(E$4,Stac!$R34))=FALSE,IF(ISERR(FIND(CONCATENATE(E$4,"+"),Stac!$R34))=FALSE,IF(ISERR(FIND(CONCATENATE(E$4,"++"),Stac!$R34))=FALSE,IF(ISERR(FIND(CONCATENATE(E$4,"+++"),Stac!$R34))=FALSE,"+++","++"),"+")," ")," ")</f>
        <v>+</v>
      </c>
      <c r="F28" s="70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8" s="70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8" s="70" t="str">
        <f>IF(ISERR(FIND(H$4,Stac!$R34))=FALSE,IF(ISERR(FIND(CONCATENATE(H$4,"+"),Stac!$R34))=FALSE,IF(ISERR(FIND(CONCATENATE(H$4,"++"),Stac!$R34))=FALSE,IF(ISERR(FIND(CONCATENATE(H$4,"+++"),Stac!$R34))=FALSE,"+++","++"),"+")," ")," ")</f>
        <v>+</v>
      </c>
      <c r="I28" s="70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8" s="70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8" s="70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8" s="70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8" s="70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8" s="70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8" s="70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8" s="70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8" s="70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8" s="70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8" s="70" t="str">
        <f>IF(ISERR(FIND(S$4,Stac!$R34))=FALSE,IF(ISERR(FIND(CONCATENATE(S$4,"+"),Stac!$R34))=FALSE,IF(ISERR(FIND(CONCATENATE(S$4,"++"),Stac!$R34))=FALSE,IF(ISERR(FIND(CONCATENATE(S$4,"+++"),Stac!$R34))=FALSE,"+++","++"),"+")," ")," ")</f>
        <v>+</v>
      </c>
      <c r="T28" s="71" t="str">
        <f>Stac!C34</f>
        <v xml:space="preserve"> Implementacja algorytmów sterowania w układach FPGA</v>
      </c>
      <c r="U28" s="70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8" s="70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8" s="70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8" s="70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8" s="70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8" s="70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8" s="70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8" s="70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8" s="70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8" s="70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8" s="70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8" s="70" t="str">
        <f>IF(ISERR(FIND(AF$4,Stac!$S34))=FALSE,IF(ISERR(FIND(CONCATENATE(AF$4,"+"),Stac!$S34))=FALSE,IF(ISERR(FIND(CONCATENATE(AF$4,"++"),Stac!$S34))=FALSE,IF(ISERR(FIND(CONCATENATE(AF$4,"+++"),Stac!$S34))=FALSE,"+++","++"),"+")," ")," ")</f>
        <v>+</v>
      </c>
      <c r="AG28" s="70" t="str">
        <f>IF(ISERR(FIND(AG$4,Stac!$S34))=FALSE,IF(ISERR(FIND(CONCATENATE(AG$4,"+"),Stac!$S34))=FALSE,IF(ISERR(FIND(CONCATENATE(AG$4,"++"),Stac!$S34))=FALSE,IF(ISERR(FIND(CONCATENATE(AG$4,"+++"),Stac!$S34))=FALSE,"+++","++"),"+")," ")," ")</f>
        <v>+</v>
      </c>
      <c r="AH28" s="70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8" s="70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8" s="70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8" s="70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8" s="70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8" s="70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8" s="70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8" s="70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8" s="70" t="str">
        <f>IF(ISERR(FIND(AP$4,Stac!$S34))=FALSE,IF(ISERR(FIND(CONCATENATE(AP$4,"+"),Stac!$S34))=FALSE,IF(ISERR(FIND(CONCATENATE(AP$4,"++"),Stac!$S34))=FALSE,IF(ISERR(FIND(CONCATENATE(AP$4,"+++"),Stac!$S34))=FALSE,"+++","++"),"+")," ")," ")</f>
        <v xml:space="preserve"> </v>
      </c>
      <c r="AQ28" s="70" t="str">
        <f>IF(ISERR(FIND(AQ$4,Stac!$S34))=FALSE,IF(ISERR(FIND(CONCATENATE(AQ$4,"+"),Stac!$S34))=FALSE,IF(ISERR(FIND(CONCATENATE(AQ$4,"++"),Stac!$S34))=FALSE,IF(ISERR(FIND(CONCATENATE(AQ$4,"+++"),Stac!$S34))=FALSE,"+++","++"),"+")," ")," ")</f>
        <v xml:space="preserve"> </v>
      </c>
      <c r="AR28" s="70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8" s="70" t="str">
        <f>IF(ISERR(FIND(AS$4,Stac!$S34))=FALSE,IF(ISERR(FIND(CONCATENATE(AS$4,"+"),Stac!$S34))=FALSE,IF(ISERR(FIND(CONCATENATE(AS$4,"++"),Stac!$S34))=FALSE,IF(ISERR(FIND(CONCATENATE(AS$4,"+++"),Stac!$S34))=FALSE,"+++","++"),"+")," ")," ")</f>
        <v>+</v>
      </c>
      <c r="AT28" s="70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8" s="70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8" s="71" t="str">
        <f>Stac!C34</f>
        <v xml:space="preserve"> Implementacja algorytmów sterowania w układach FPGA</v>
      </c>
      <c r="AW28" s="70" t="str">
        <f>IF(ISERR(FIND(AW$4,Stac!$T34))=FALSE,IF(ISERR(FIND(CONCATENATE(AW$4,"+"),Stac!$T34))=FALSE,IF(ISERR(FIND(CONCATENATE(AW$4,"++"),Stac!$T34))=FALSE,IF(ISERR(FIND(CONCATENATE(AW$4,"+++"),Stac!$T34))=FALSE,"+++","++"),"+")," ")," ")</f>
        <v xml:space="preserve"> </v>
      </c>
      <c r="AX28" s="70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8" s="70" t="str">
        <f>IF(ISERR(FIND(AY$4,Stac!$T34))=FALSE,IF(ISERR(FIND(CONCATENATE(AY$4,"+"),Stac!$T34))=FALSE,IF(ISERR(FIND(CONCATENATE(AY$4,"++"),Stac!$T34))=FALSE,IF(ISERR(FIND(CONCATENATE(AY$4,"+++"),Stac!$T34))=FALSE,"+++","++"),"+")," ")," ")</f>
        <v xml:space="preserve"> </v>
      </c>
      <c r="AZ28" s="70" t="str">
        <f>IF(ISERR(FIND(AZ$4,Stac!$T34))=FALSE,IF(ISERR(FIND(CONCATENATE(AZ$4,"+"),Stac!$T34))=FALSE,IF(ISERR(FIND(CONCATENATE(AZ$4,"++"),Stac!$T34))=FALSE,IF(ISERR(FIND(CONCATENATE(AZ$4,"+++"),Stac!$T34))=FALSE,"+++","++"),"+")," ")," ")</f>
        <v>+</v>
      </c>
      <c r="BA28" s="70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8" s="70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8" s="70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70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8" s="70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29" spans="1:57" ht="58.9" customHeight="1">
      <c r="A29" s="69" t="str">
        <f>Stac!C35</f>
        <v>Obieralny 2: Wybrane zastosowania sterowników programowalnych/ Projektowanie zaawansowanych interfejsów HMI i M2M</v>
      </c>
      <c r="B29" s="70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9" s="70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9" s="70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29" s="70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9" s="70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9" s="70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9" s="70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9" s="70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9" s="70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9" s="70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9" s="70" t="str">
        <f>IF(ISERR(FIND(L$4,Stac!$R35))=FALSE,IF(ISERR(FIND(CONCATENATE(L$4,"+"),Stac!$R35))=FALSE,IF(ISERR(FIND(CONCATENATE(L$4,"++"),Stac!$R35))=FALSE,IF(ISERR(FIND(CONCATENATE(L$4,"+++"),Stac!$R35))=FALSE,"+++","++"),"+")," ")," ")</f>
        <v>+</v>
      </c>
      <c r="M29" s="70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9" s="70" t="str">
        <f>IF(ISERR(FIND(N$4,Stac!$R35))=FALSE,IF(ISERR(FIND(CONCATENATE(N$4,"+"),Stac!$R35))=FALSE,IF(ISERR(FIND(CONCATENATE(N$4,"++"),Stac!$R35))=FALSE,IF(ISERR(FIND(CONCATENATE(N$4,"+++"),Stac!$R35))=FALSE,"+++","++"),"+")," ")," ")</f>
        <v>+</v>
      </c>
      <c r="O29" s="70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29" s="70" t="str">
        <f>IF(ISERR(FIND(P$4,Stac!$R35))=FALSE,IF(ISERR(FIND(CONCATENATE(P$4,"+"),Stac!$R35))=FALSE,IF(ISERR(FIND(CONCATENATE(P$4,"++"),Stac!$R35))=FALSE,IF(ISERR(FIND(CONCATENATE(P$4,"+++"),Stac!$R35))=FALSE,"+++","++"),"+")," ")," ")</f>
        <v xml:space="preserve"> </v>
      </c>
      <c r="Q29" s="70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9" s="70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29" s="70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9" s="71" t="str">
        <f>Stac!C35</f>
        <v>Obieralny 2: Wybrane zastosowania sterowników programowalnych/ Projektowanie zaawansowanych interfejsów HMI i M2M</v>
      </c>
      <c r="U29" s="70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9" s="70" t="str">
        <f>IF(ISERR(FIND(V$4,Stac!$S35))=FALSE,IF(ISERR(FIND(CONCATENATE(V$4,"+"),Stac!$S35))=FALSE,IF(ISERR(FIND(CONCATENATE(V$4,"++"),Stac!$S35))=FALSE,IF(ISERR(FIND(CONCATENATE(V$4,"+++"),Stac!$S35))=FALSE,"+++","++"),"+")," ")," ")</f>
        <v xml:space="preserve"> </v>
      </c>
      <c r="W29" s="70" t="str">
        <f>IF(ISERR(FIND(W$4,Stac!$S35))=FALSE,IF(ISERR(FIND(CONCATENATE(W$4,"+"),Stac!$S35))=FALSE,IF(ISERR(FIND(CONCATENATE(W$4,"++"),Stac!$S35))=FALSE,IF(ISERR(FIND(CONCATENATE(W$4,"+++"),Stac!$S35))=FALSE,"+++","++"),"+")," ")," ")</f>
        <v xml:space="preserve"> </v>
      </c>
      <c r="X29" s="70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9" s="70" t="str">
        <f>IF(ISERR(FIND(Y$4,Stac!$S35))=FALSE,IF(ISERR(FIND(CONCATENATE(Y$4,"+"),Stac!$S35))=FALSE,IF(ISERR(FIND(CONCATENATE(Y$4,"++"),Stac!$S35))=FALSE,IF(ISERR(FIND(CONCATENATE(Y$4,"+++"),Stac!$S35))=FALSE,"+++","++"),"+")," ")," ")</f>
        <v xml:space="preserve"> </v>
      </c>
      <c r="Z29" s="70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9" s="70" t="str">
        <f>IF(ISERR(FIND(AA$4,Stac!$S35))=FALSE,IF(ISERR(FIND(CONCATENATE(AA$4,"+"),Stac!$S35))=FALSE,IF(ISERR(FIND(CONCATENATE(AA$4,"++"),Stac!$S35))=FALSE,IF(ISERR(FIND(CONCATENATE(AA$4,"+++"),Stac!$S35))=FALSE,"+++","++"),"+")," ")," ")</f>
        <v xml:space="preserve"> </v>
      </c>
      <c r="AB29" s="70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9" s="70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9" s="70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9" s="70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9" s="70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9" s="70" t="str">
        <f>IF(ISERR(FIND(AG$4,Stac!$S35))=FALSE,IF(ISERR(FIND(CONCATENATE(AG$4,"+"),Stac!$S35))=FALSE,IF(ISERR(FIND(CONCATENATE(AG$4,"++"),Stac!$S35))=FALSE,IF(ISERR(FIND(CONCATENATE(AG$4,"+++"),Stac!$S35))=FALSE,"+++","++"),"+")," ")," ")</f>
        <v>+</v>
      </c>
      <c r="AH29" s="70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29" s="70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9" s="70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9" s="70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9" s="70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9" s="70" t="str">
        <f>IF(ISERR(FIND(AM$4,Stac!$S35))=FALSE,IF(ISERR(FIND(CONCATENATE(AM$4,"+"),Stac!$S35))=FALSE,IF(ISERR(FIND(CONCATENATE(AM$4,"++"),Stac!$S35))=FALSE,IF(ISERR(FIND(CONCATENATE(AM$4,"+++"),Stac!$S35))=FALSE,"+++","++"),"+")," ")," ")</f>
        <v>+</v>
      </c>
      <c r="AN29" s="70" t="str">
        <f>IF(ISERR(FIND(AN$4,Stac!$S35))=FALSE,IF(ISERR(FIND(CONCATENATE(AN$4,"+"),Stac!$S35))=FALSE,IF(ISERR(FIND(CONCATENATE(AN$4,"++"),Stac!$S35))=FALSE,IF(ISERR(FIND(CONCATENATE(AN$4,"+++"),Stac!$S35))=FALSE,"+++","++"),"+")," ")," ")</f>
        <v>+</v>
      </c>
      <c r="AO29" s="70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9" s="70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9" s="70" t="str">
        <f>IF(ISERR(FIND(AQ$4,Stac!$S35))=FALSE,IF(ISERR(FIND(CONCATENATE(AQ$4,"+"),Stac!$S35))=FALSE,IF(ISERR(FIND(CONCATENATE(AQ$4,"++"),Stac!$S35))=FALSE,IF(ISERR(FIND(CONCATENATE(AQ$4,"+++"),Stac!$S35))=FALSE,"+++","++"),"+")," ")," ")</f>
        <v>+</v>
      </c>
      <c r="AR29" s="70" t="str">
        <f>IF(ISERR(FIND(AR$4,Stac!$S35))=FALSE,IF(ISERR(FIND(CONCATENATE(AR$4,"+"),Stac!$S35))=FALSE,IF(ISERR(FIND(CONCATENATE(AR$4,"++"),Stac!$S35))=FALSE,IF(ISERR(FIND(CONCATENATE(AR$4,"+++"),Stac!$S35))=FALSE,"+++","++"),"+")," ")," ")</f>
        <v xml:space="preserve"> </v>
      </c>
      <c r="AS29" s="70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9" s="70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9" s="70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9" s="71" t="str">
        <f>Stac!C35</f>
        <v>Obieralny 2: Wybrane zastosowania sterowników programowalnych/ Projektowanie zaawansowanych interfejsów HMI i M2M</v>
      </c>
      <c r="AW29" s="70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9" s="70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9" s="70" t="str">
        <f>IF(ISERR(FIND(AY$4,Stac!$T35))=FALSE,IF(ISERR(FIND(CONCATENATE(AY$4,"+"),Stac!$T35))=FALSE,IF(ISERR(FIND(CONCATENATE(AY$4,"++"),Stac!$T35))=FALSE,IF(ISERR(FIND(CONCATENATE(AY$4,"+++"),Stac!$T35))=FALSE,"+++","++"),"+")," ")," ")</f>
        <v xml:space="preserve"> </v>
      </c>
      <c r="AZ29" s="70" t="str">
        <f>IF(ISERR(FIND(AZ$4,Stac!$T35))=FALSE,IF(ISERR(FIND(CONCATENATE(AZ$4,"+"),Stac!$T35))=FALSE,IF(ISERR(FIND(CONCATENATE(AZ$4,"++"),Stac!$T35))=FALSE,IF(ISERR(FIND(CONCATENATE(AZ$4,"+++"),Stac!$T35))=FALSE,"+++","++"),"+")," ")," ")</f>
        <v>+</v>
      </c>
      <c r="BA29" s="70" t="str">
        <f>IF(ISERR(FIND(BA$4,Stac!$T35))=FALSE,IF(ISERR(FIND(CONCATENATE(BA$4,"+"),Stac!$T35))=FALSE,IF(ISERR(FIND(CONCATENATE(BA$4,"++"),Stac!$T35))=FALSE,IF(ISERR(FIND(CONCATENATE(BA$4,"+++"),Stac!$T35))=FALSE,"+++","++"),"+")," ")," ")</f>
        <v xml:space="preserve"> </v>
      </c>
      <c r="BB29" s="70" t="str">
        <f>IF(ISERR(FIND(BB$4,Stac!$T35))=FALSE,IF(ISERR(FIND(CONCATENATE(BB$4,"+"),Stac!$T35))=FALSE,IF(ISERR(FIND(CONCATENATE(BB$4,"++"),Stac!$T35))=FALSE,IF(ISERR(FIND(CONCATENATE(BB$4,"+++"),Stac!$T35))=FALSE,"+++","++"),"+")," ")," ")</f>
        <v xml:space="preserve"> </v>
      </c>
      <c r="BC29" s="70" t="str">
        <f>IF(ISERR(FIND(BC$4,Stac!$T36))=0,IF(ISERR(FIND(CONCATENATE(BC$4,"+"),Stac!$T36))=0,IF(ISERR(FIND(CONCATENATE(BC$4,"++"),Stac!$T36))=0,IF(ISERR(FIND(CONCATENATE(BC$4,"+++"),Stac!$T36))=0,"+++","++"),"+"),"-"),"-")</f>
        <v>-</v>
      </c>
      <c r="BD29" s="70" t="str">
        <f>IF(ISERR(FIND(BD$4,Stac!$T37))=0,IF(ISERR(FIND(CONCATENATE(BD$4,"+"),Stac!$T37))=0,IF(ISERR(FIND(CONCATENATE(BD$4,"++"),Stac!$T37))=0,IF(ISERR(FIND(CONCATENATE(BD$4,"+++"),Stac!$T37))=0,"+++","++"),"+"),"-"),"-")</f>
        <v>-</v>
      </c>
      <c r="BE29" s="70" t="str">
        <f>IF(ISERR(FIND(BE$4,Stac!$T37))=0,IF(ISERR(FIND(CONCATENATE(BE$4,"+"),Stac!$T37))=0,IF(ISERR(FIND(CONCATENATE(BE$4,"++"),Stac!$T37))=0,IF(ISERR(FIND(CONCATENATE(BE$4,"+++"),Stac!$T37))=0,"+++","++"),"+"),"-"),"-")</f>
        <v>-</v>
      </c>
    </row>
    <row r="30" spans="1:57" ht="18" customHeight="1">
      <c r="A30" s="69" t="str">
        <f>Stac!C36</f>
        <v>Pracownia badawczo-rozwojowa</v>
      </c>
      <c r="B30" s="70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30" s="70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0" s="70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0" s="70" t="str">
        <f>IF(ISERR(FIND(E$4,Stac!$R36))=FALSE,IF(ISERR(FIND(CONCATENATE(E$4,"+"),Stac!$R36))=FALSE,IF(ISERR(FIND(CONCATENATE(E$4,"++"),Stac!$R36))=FALSE,IF(ISERR(FIND(CONCATENATE(E$4,"+++"),Stac!$R36))=FALSE,"+++","++"),"+")," ")," ")</f>
        <v>+</v>
      </c>
      <c r="F30" s="70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0" s="70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0" s="70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0" s="70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0" s="70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0" s="70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0" s="70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0" s="70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30" s="70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0" s="70" t="str">
        <f>IF(ISERR(FIND(O$4,Stac!$R36))=FALSE,IF(ISERR(FIND(CONCATENATE(O$4,"+"),Stac!$R36))=FALSE,IF(ISERR(FIND(CONCATENATE(O$4,"++"),Stac!$R36))=FALSE,IF(ISERR(FIND(CONCATENATE(O$4,"+++"),Stac!$R36))=FALSE,"+++","++"),"+")," ")," ")</f>
        <v xml:space="preserve"> </v>
      </c>
      <c r="P30" s="70" t="str">
        <f>IF(ISERR(FIND(P$4,Stac!$R36))=FALSE,IF(ISERR(FIND(CONCATENATE(P$4,"+"),Stac!$R36))=FALSE,IF(ISERR(FIND(CONCATENATE(P$4,"++"),Stac!$R36))=FALSE,IF(ISERR(FIND(CONCATENATE(P$4,"+++"),Stac!$R36))=FALSE,"+++","++"),"+")," ")," ")</f>
        <v>+</v>
      </c>
      <c r="Q30" s="70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0" s="70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0" s="70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0" s="71" t="str">
        <f>Stac!C36</f>
        <v>Pracownia badawczo-rozwojowa</v>
      </c>
      <c r="U30" s="70" t="str">
        <f>IF(ISERR(FIND(U$4,Stac!$S36))=FALSE,IF(ISERR(FIND(CONCATENATE(U$4,"+"),Stac!$S36))=FALSE,IF(ISERR(FIND(CONCATENATE(U$4,"++"),Stac!$S36))=FALSE,IF(ISERR(FIND(CONCATENATE(U$4,"+++"),Stac!$S36))=FALSE,"+++","++"),"+")," ")," ")</f>
        <v>+</v>
      </c>
      <c r="V30" s="70" t="str">
        <f>IF(ISERR(FIND(V$4,Stac!$S36))=FALSE,IF(ISERR(FIND(CONCATENATE(V$4,"+"),Stac!$S36))=FALSE,IF(ISERR(FIND(CONCATENATE(V$4,"++"),Stac!$S36))=FALSE,IF(ISERR(FIND(CONCATENATE(V$4,"+++"),Stac!$S36))=FALSE,"+++","++"),"+")," ")," ")</f>
        <v xml:space="preserve"> </v>
      </c>
      <c r="W30" s="70" t="str">
        <f>IF(ISERR(FIND(W$4,Stac!$S36))=FALSE,IF(ISERR(FIND(CONCATENATE(W$4,"+"),Stac!$S36))=FALSE,IF(ISERR(FIND(CONCATENATE(W$4,"++"),Stac!$S36))=FALSE,IF(ISERR(FIND(CONCATENATE(W$4,"+++"),Stac!$S36))=FALSE,"+++","++"),"+")," ")," ")</f>
        <v xml:space="preserve"> </v>
      </c>
      <c r="X30" s="70" t="str">
        <f>IF(ISERR(FIND(X$4,Stac!$S36))=FALSE,IF(ISERR(FIND(CONCATENATE(X$4,"+"),Stac!$S36))=FALSE,IF(ISERR(FIND(CONCATENATE(X$4,"++"),Stac!$S36))=FALSE,IF(ISERR(FIND(CONCATENATE(X$4,"+++"),Stac!$S36))=FALSE,"+++","++"),"+")," ")," ")</f>
        <v>+</v>
      </c>
      <c r="Y30" s="70" t="str">
        <f>IF(ISERR(FIND(Y$4,Stac!$S36))=FALSE,IF(ISERR(FIND(CONCATENATE(Y$4,"+"),Stac!$S36))=FALSE,IF(ISERR(FIND(CONCATENATE(Y$4,"++"),Stac!$S36))=FALSE,IF(ISERR(FIND(CONCATENATE(Y$4,"+++"),Stac!$S36))=FALSE,"+++","++"),"+")," ")," ")</f>
        <v xml:space="preserve"> </v>
      </c>
      <c r="Z30" s="70" t="str">
        <f>IF(ISERR(FIND(Z$4,Stac!$S36))=FALSE,IF(ISERR(FIND(CONCATENATE(Z$4,"+"),Stac!$S36))=FALSE,IF(ISERR(FIND(CONCATENATE(Z$4,"++"),Stac!$S36))=FALSE,IF(ISERR(FIND(CONCATENATE(Z$4,"+++"),Stac!$S36))=FALSE,"+++","++"),"+")," ")," ")</f>
        <v>+</v>
      </c>
      <c r="AA30" s="70" t="str">
        <f>IF(ISERR(FIND(AA$4,Stac!$S36))=FALSE,IF(ISERR(FIND(CONCATENATE(AA$4,"+"),Stac!$S36))=FALSE,IF(ISERR(FIND(CONCATENATE(AA$4,"++"),Stac!$S36))=FALSE,IF(ISERR(FIND(CONCATENATE(AA$4,"+++"),Stac!$S36))=FALSE,"+++","++"),"+")," ")," ")</f>
        <v>+</v>
      </c>
      <c r="AB30" s="70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30" s="70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30" s="70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30" s="70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0" s="70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30" s="70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0" s="70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0" s="70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0" s="70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0" s="70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0" s="70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30" s="70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0" s="70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30" s="70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0" s="70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30" s="70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0" s="70" t="str">
        <f>IF(ISERR(FIND(AR$4,Stac!$S36))=FALSE,IF(ISERR(FIND(CONCATENATE(AR$4,"+"),Stac!$S36))=FALSE,IF(ISERR(FIND(CONCATENATE(AR$4,"++"),Stac!$S36))=FALSE,IF(ISERR(FIND(CONCATENATE(AR$4,"+++"),Stac!$S36))=FALSE,"+++","++"),"+")," ")," ")</f>
        <v>+</v>
      </c>
      <c r="AS30" s="70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0" s="70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0" s="70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0" s="71" t="str">
        <f>Stac!C36</f>
        <v>Pracownia badawczo-rozwojowa</v>
      </c>
      <c r="AW30" s="70" t="str">
        <f>IF(ISERR(FIND(AW$4,Stac!$T36))=FALSE,IF(ISERR(FIND(CONCATENATE(AW$4,"+"),Stac!$T36))=FALSE,IF(ISERR(FIND(CONCATENATE(AW$4,"++"),Stac!$T36))=FALSE,IF(ISERR(FIND(CONCATENATE(AW$4,"+++"),Stac!$T36))=FALSE,"+++","++"),"+")," ")," ")</f>
        <v>+</v>
      </c>
      <c r="AX30" s="70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30" s="70" t="str">
        <f>IF(ISERR(FIND(AY$4,Stac!$T36))=FALSE,IF(ISERR(FIND(CONCATENATE(AY$4,"+"),Stac!$T36))=FALSE,IF(ISERR(FIND(CONCATENATE(AY$4,"++"),Stac!$T36))=FALSE,IF(ISERR(FIND(CONCATENATE(AY$4,"+++"),Stac!$T36))=FALSE,"+++","++"),"+")," ")," ")</f>
        <v>+</v>
      </c>
      <c r="AZ30" s="70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30" s="70" t="str">
        <f>IF(ISERR(FIND(BA$4,Stac!$T36))=FALSE,IF(ISERR(FIND(CONCATENATE(BA$4,"+"),Stac!$T36))=FALSE,IF(ISERR(FIND(CONCATENATE(BA$4,"++"),Stac!$T36))=FALSE,IF(ISERR(FIND(CONCATENATE(BA$4,"+++"),Stac!$T36))=FALSE,"+++","++"),"+")," ")," ")</f>
        <v xml:space="preserve"> </v>
      </c>
      <c r="BB30" s="70" t="str">
        <f>IF(ISERR(FIND(BB$4,Stac!$T36))=FALSE,IF(ISERR(FIND(CONCATENATE(BB$4,"+"),Stac!$T36))=FALSE,IF(ISERR(FIND(CONCATENATE(BB$4,"++"),Stac!$T36))=FALSE,IF(ISERR(FIND(CONCATENATE(BB$4,"+++"),Stac!$T36))=FALSE,"+++","++"),"+")," ")," ")</f>
        <v xml:space="preserve"> </v>
      </c>
      <c r="BC30" s="70" t="str">
        <f>IF(ISERR(FIND(BC$4,Stac!$T37))=0,IF(ISERR(FIND(CONCATENATE(BC$4,"+"),Stac!$T37))=0,IF(ISERR(FIND(CONCATENATE(BC$4,"++"),Stac!$T37))=0,IF(ISERR(FIND(CONCATENATE(BC$4,"+++"),Stac!$T37))=0,"+++","++"),"+"),"-"),"-")</f>
        <v>-</v>
      </c>
      <c r="BD30" s="70"/>
      <c r="BE30" s="70"/>
    </row>
    <row r="31" spans="1:57" ht="30" customHeight="1">
      <c r="A31" s="69" t="str">
        <f>Stac!C37</f>
        <v xml:space="preserve">Przedmiot społeczno-humanistyczny: Ochrona własności intelektualnej powstałej w wyniku prac B+R </v>
      </c>
      <c r="B31" s="70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1" s="70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1" s="70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1" s="70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1" s="70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1" s="70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1" s="70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1" s="70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1" s="70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1" s="70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1" s="70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1" s="70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1" s="70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1" s="70" t="str">
        <f>IF(ISERR(FIND(O$4,Stac!$R37))=FALSE,IF(ISERR(FIND(CONCATENATE(O$4,"+"),Stac!$R37))=FALSE,IF(ISERR(FIND(CONCATENATE(O$4,"++"),Stac!$R37))=FALSE,IF(ISERR(FIND(CONCATENATE(O$4,"+++"),Stac!$R37))=FALSE,"+++","++"),"+")," ")," ")</f>
        <v>+</v>
      </c>
      <c r="P31" s="70" t="str">
        <f>IF(ISERR(FIND(P$4,Stac!$R37))=FALSE,IF(ISERR(FIND(CONCATENATE(P$4,"+"),Stac!$R37))=FALSE,IF(ISERR(FIND(CONCATENATE(P$4,"++"),Stac!$R37))=FALSE,IF(ISERR(FIND(CONCATENATE(P$4,"+++"),Stac!$R37))=FALSE,"+++","++"),"+")," ")," ")</f>
        <v>+</v>
      </c>
      <c r="Q31" s="70" t="str">
        <f>IF(ISERR(FIND(Q$4,Stac!$R37))=FALSE,IF(ISERR(FIND(CONCATENATE(Q$4,"+"),Stac!$R37))=FALSE,IF(ISERR(FIND(CONCATENATE(Q$4,"++"),Stac!$R37))=FALSE,IF(ISERR(FIND(CONCATENATE(Q$4,"+++"),Stac!$R37))=FALSE,"+++","++"),"+")," ")," ")</f>
        <v>+</v>
      </c>
      <c r="R31" s="70" t="str">
        <f>IF(ISERR(FIND(R$4,Stac!$R37))=FALSE,IF(ISERR(FIND(CONCATENATE(R$4,"+"),Stac!$R37))=FALSE,IF(ISERR(FIND(CONCATENATE(R$4,"++"),Stac!$R37))=FALSE,IF(ISERR(FIND(CONCATENATE(R$4,"+++"),Stac!$R37))=FALSE,"+++","++"),"+")," ")," ")</f>
        <v>+</v>
      </c>
      <c r="S31" s="70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1" s="71" t="str">
        <f>Stac!C37</f>
        <v xml:space="preserve">Przedmiot społeczno-humanistyczny: Ochrona własności intelektualnej powstałej w wyniku prac B+R </v>
      </c>
      <c r="U31" s="70" t="str">
        <f>IF(ISERR(FIND(U$4,Stac!$S37))=FALSE,IF(ISERR(FIND(CONCATENATE(U$4,"+"),Stac!$S37))=FALSE,IF(ISERR(FIND(CONCATENATE(U$4,"++"),Stac!$S37))=FALSE,IF(ISERR(FIND(CONCATENATE(U$4,"+++"),Stac!$S37))=FALSE,"+++","++"),"+")," ")," ")</f>
        <v xml:space="preserve"> </v>
      </c>
      <c r="V31" s="70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1" s="70" t="str">
        <f>IF(ISERR(FIND(W$4,Stac!$S37))=FALSE,IF(ISERR(FIND(CONCATENATE(W$4,"+"),Stac!$S37))=FALSE,IF(ISERR(FIND(CONCATENATE(W$4,"++"),Stac!$S37))=FALSE,IF(ISERR(FIND(CONCATENATE(W$4,"+++"),Stac!$S37))=FALSE,"+++","++"),"+")," ")," ")</f>
        <v>+</v>
      </c>
      <c r="X31" s="70" t="str">
        <f>IF(ISERR(FIND(X$4,Stac!$S37))=FALSE,IF(ISERR(FIND(CONCATENATE(X$4,"+"),Stac!$S37))=FALSE,IF(ISERR(FIND(CONCATENATE(X$4,"++"),Stac!$S37))=FALSE,IF(ISERR(FIND(CONCATENATE(X$4,"+++"),Stac!$S37))=FALSE,"+++","++"),"+")," ")," ")</f>
        <v xml:space="preserve"> </v>
      </c>
      <c r="Y31" s="70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1" s="70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1" s="70" t="str">
        <f>IF(ISERR(FIND(AA$4,Stac!$S37))=FALSE,IF(ISERR(FIND(CONCATENATE(AA$4,"+"),Stac!$S37))=FALSE,IF(ISERR(FIND(CONCATENATE(AA$4,"++"),Stac!$S37))=FALSE,IF(ISERR(FIND(CONCATENATE(AA$4,"+++"),Stac!$S37))=FALSE,"+++","++"),"+")," ")," ")</f>
        <v xml:space="preserve"> </v>
      </c>
      <c r="AB31" s="70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1" s="70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1" s="70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1" s="70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1" s="70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1" s="70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1" s="70" t="str">
        <f>IF(ISERR(FIND(AH$4,Stac!$S37))=FALSE,IF(ISERR(FIND(CONCATENATE(AH$4,"+"),Stac!$S37))=FALSE,IF(ISERR(FIND(CONCATENATE(AH$4,"++"),Stac!$S37))=FALSE,IF(ISERR(FIND(CONCATENATE(AH$4,"+++"),Stac!$S37))=FALSE,"+++","++"),"+")," ")," ")</f>
        <v>+</v>
      </c>
      <c r="AI31" s="70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1" s="70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1" s="70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1" s="70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1" s="70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1" s="70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1" s="70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1" s="70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1" s="70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1" s="70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1" s="70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1" s="70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1" s="70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1" s="71" t="str">
        <f>Stac!C37</f>
        <v xml:space="preserve">Przedmiot społeczno-humanistyczny: Ochrona własności intelektualnej powstałej w wyniku prac B+R </v>
      </c>
      <c r="AW31" s="70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1" s="70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1" s="70" t="str">
        <f>IF(ISERR(FIND(AY$4,Stac!$T37))=FALSE,IF(ISERR(FIND(CONCATENATE(AY$4,"+"),Stac!$T37))=FALSE,IF(ISERR(FIND(CONCATENATE(AY$4,"++"),Stac!$T37))=FALSE,IF(ISERR(FIND(CONCATENATE(AY$4,"+++"),Stac!$T37))=FALSE,"+++","++"),"+")," ")," ")</f>
        <v>+</v>
      </c>
      <c r="AZ31" s="70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1" s="70" t="str">
        <f>IF(ISERR(FIND(BA$4,Stac!$T37))=FALSE,IF(ISERR(FIND(CONCATENATE(BA$4,"+"),Stac!$T37))=FALSE,IF(ISERR(FIND(CONCATENATE(BA$4,"++"),Stac!$T37))=FALSE,IF(ISERR(FIND(CONCATENATE(BA$4,"+++"),Stac!$T37))=FALSE,"+++","++"),"+")," ")," ")</f>
        <v>+</v>
      </c>
      <c r="BB31" s="70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1" s="70"/>
      <c r="BD31" s="70"/>
      <c r="BE31" s="70"/>
    </row>
    <row r="32" spans="1:57" ht="18.75" customHeight="1">
      <c r="A32" s="69" t="str">
        <f>Stac!C38</f>
        <v>Język obcy</v>
      </c>
      <c r="B32" s="70" t="str">
        <f>IF(ISERR(FIND(B$4,Stac!$R38))=FALSE,IF(ISERR(FIND(CONCATENATE(B$4,"+"),Stac!$R38))=FALSE,IF(ISERR(FIND(CONCATENATE(B$4,"++"),Stac!$R38))=FALSE,IF(ISERR(FIND(CONCATENATE(B$4,"+++"),Stac!$R38))=FALSE,"+++","++"),"+")," ")," ")</f>
        <v xml:space="preserve"> </v>
      </c>
      <c r="C32" s="70" t="str">
        <f>IF(ISERR(FIND(C$4,Stac!$R38))=FALSE,IF(ISERR(FIND(CONCATENATE(C$4,"+"),Stac!$R38))=FALSE,IF(ISERR(FIND(CONCATENATE(C$4,"++"),Stac!$R38))=FALSE,IF(ISERR(FIND(CONCATENATE(C$4,"+++"),Stac!$R38))=FALSE,"+++","++"),"+")," ")," ")</f>
        <v xml:space="preserve"> </v>
      </c>
      <c r="D32" s="70" t="str">
        <f>IF(ISERR(FIND(D$4,Stac!$R38))=FALSE,IF(ISERR(FIND(CONCATENATE(D$4,"+"),Stac!$R38))=FALSE,IF(ISERR(FIND(CONCATENATE(D$4,"++"),Stac!$R38))=FALSE,IF(ISERR(FIND(CONCATENATE(D$4,"+++"),Stac!$R38))=FALSE,"+++","++"),"+")," ")," ")</f>
        <v xml:space="preserve"> </v>
      </c>
      <c r="E32" s="70" t="str">
        <f>IF(ISERR(FIND(E$4,Stac!$R38))=FALSE,IF(ISERR(FIND(CONCATENATE(E$4,"+"),Stac!$R38))=FALSE,IF(ISERR(FIND(CONCATENATE(E$4,"++"),Stac!$R38))=FALSE,IF(ISERR(FIND(CONCATENATE(E$4,"+++"),Stac!$R38))=FALSE,"+++","++"),"+")," ")," ")</f>
        <v xml:space="preserve"> </v>
      </c>
      <c r="F32" s="70" t="str">
        <f>IF(ISERR(FIND(F$4,Stac!$R38))=FALSE,IF(ISERR(FIND(CONCATENATE(F$4,"+"),Stac!$R38))=FALSE,IF(ISERR(FIND(CONCATENATE(F$4,"++"),Stac!$R38))=FALSE,IF(ISERR(FIND(CONCATENATE(F$4,"+++"),Stac!$R38))=FALSE,"+++","++"),"+")," ")," ")</f>
        <v xml:space="preserve"> </v>
      </c>
      <c r="G32" s="70" t="str">
        <f>IF(ISERR(FIND(G$4,Stac!$R38))=FALSE,IF(ISERR(FIND(CONCATENATE(G$4,"+"),Stac!$R38))=FALSE,IF(ISERR(FIND(CONCATENATE(G$4,"++"),Stac!$R38))=FALSE,IF(ISERR(FIND(CONCATENATE(G$4,"+++"),Stac!$R38))=FALSE,"+++","++"),"+")," ")," ")</f>
        <v xml:space="preserve"> </v>
      </c>
      <c r="H32" s="70" t="str">
        <f>IF(ISERR(FIND(H$4,Stac!$R38))=FALSE,IF(ISERR(FIND(CONCATENATE(H$4,"+"),Stac!$R38))=FALSE,IF(ISERR(FIND(CONCATENATE(H$4,"++"),Stac!$R38))=FALSE,IF(ISERR(FIND(CONCATENATE(H$4,"+++"),Stac!$R38))=FALSE,"+++","++"),"+")," ")," ")</f>
        <v xml:space="preserve"> </v>
      </c>
      <c r="I32" s="70" t="str">
        <f>IF(ISERR(FIND(I$4,Stac!$R38))=FALSE,IF(ISERR(FIND(CONCATENATE(I$4,"+"),Stac!$R38))=FALSE,IF(ISERR(FIND(CONCATENATE(I$4,"++"),Stac!$R38))=FALSE,IF(ISERR(FIND(CONCATENATE(I$4,"+++"),Stac!$R38))=FALSE,"+++","++"),"+")," ")," ")</f>
        <v xml:space="preserve"> </v>
      </c>
      <c r="J32" s="70" t="str">
        <f>IF(ISERR(FIND(J$4,Stac!$R38))=FALSE,IF(ISERR(FIND(CONCATENATE(J$4,"+"),Stac!$R38))=FALSE,IF(ISERR(FIND(CONCATENATE(J$4,"++"),Stac!$R38))=FALSE,IF(ISERR(FIND(CONCATENATE(J$4,"+++"),Stac!$R38))=FALSE,"+++","++"),"+")," ")," ")</f>
        <v xml:space="preserve"> </v>
      </c>
      <c r="K32" s="70" t="str">
        <f>IF(ISERR(FIND(K$4,Stac!$R38))=FALSE,IF(ISERR(FIND(CONCATENATE(K$4,"+"),Stac!$R38))=FALSE,IF(ISERR(FIND(CONCATENATE(K$4,"++"),Stac!$R38))=FALSE,IF(ISERR(FIND(CONCATENATE(K$4,"+++"),Stac!$R38))=FALSE,"+++","++"),"+")," ")," ")</f>
        <v xml:space="preserve"> </v>
      </c>
      <c r="L32" s="70" t="str">
        <f>IF(ISERR(FIND(L$4,Stac!$R38))=FALSE,IF(ISERR(FIND(CONCATENATE(L$4,"+"),Stac!$R38))=FALSE,IF(ISERR(FIND(CONCATENATE(L$4,"++"),Stac!$R38))=FALSE,IF(ISERR(FIND(CONCATENATE(L$4,"+++"),Stac!$R38))=FALSE,"+++","++"),"+")," ")," ")</f>
        <v xml:space="preserve"> </v>
      </c>
      <c r="M32" s="70" t="str">
        <f>IF(ISERR(FIND(M$4,Stac!$R38))=FALSE,IF(ISERR(FIND(CONCATENATE(M$4,"+"),Stac!$R38))=FALSE,IF(ISERR(FIND(CONCATENATE(M$4,"++"),Stac!$R38))=FALSE,IF(ISERR(FIND(CONCATENATE(M$4,"+++"),Stac!$R38))=FALSE,"+++","++"),"+")," ")," ")</f>
        <v xml:space="preserve"> </v>
      </c>
      <c r="N32" s="70" t="str">
        <f>IF(ISERR(FIND(N$4,Stac!$R38))=FALSE,IF(ISERR(FIND(CONCATENATE(N$4,"+"),Stac!$R38))=FALSE,IF(ISERR(FIND(CONCATENATE(N$4,"++"),Stac!$R38))=FALSE,IF(ISERR(FIND(CONCATENATE(N$4,"+++"),Stac!$R38))=FALSE,"+++","++"),"+")," ")," ")</f>
        <v xml:space="preserve"> </v>
      </c>
      <c r="O32" s="70" t="str">
        <f>IF(ISERR(FIND(O$4,Stac!$R38))=FALSE,IF(ISERR(FIND(CONCATENATE(O$4,"+"),Stac!$R38))=FALSE,IF(ISERR(FIND(CONCATENATE(O$4,"++"),Stac!$R38))=FALSE,IF(ISERR(FIND(CONCATENATE(O$4,"+++"),Stac!$R38))=FALSE,"+++","++"),"+")," ")," ")</f>
        <v xml:space="preserve"> </v>
      </c>
      <c r="P32" s="70" t="str">
        <f>IF(ISERR(FIND(P$4,Stac!$R38))=FALSE,IF(ISERR(FIND(CONCATENATE(P$4,"+"),Stac!$R38))=FALSE,IF(ISERR(FIND(CONCATENATE(P$4,"++"),Stac!$R38))=FALSE,IF(ISERR(FIND(CONCATENATE(P$4,"+++"),Stac!$R38))=FALSE,"+++","++"),"+")," ")," ")</f>
        <v xml:space="preserve"> </v>
      </c>
      <c r="Q32" s="70" t="str">
        <f>IF(ISERR(FIND(Q$4,Stac!$R38))=FALSE,IF(ISERR(FIND(CONCATENATE(Q$4,"+"),Stac!$R38))=FALSE,IF(ISERR(FIND(CONCATENATE(Q$4,"++"),Stac!$R38))=FALSE,IF(ISERR(FIND(CONCATENATE(Q$4,"+++"),Stac!$R38))=FALSE,"+++","++"),"+")," ")," ")</f>
        <v xml:space="preserve"> </v>
      </c>
      <c r="R32" s="70" t="str">
        <f>IF(ISERR(FIND(R$4,Stac!$R38))=FALSE,IF(ISERR(FIND(CONCATENATE(R$4,"+"),Stac!$R38))=FALSE,IF(ISERR(FIND(CONCATENATE(R$4,"++"),Stac!$R38))=FALSE,IF(ISERR(FIND(CONCATENATE(R$4,"+++"),Stac!$R38))=FALSE,"+++","++"),"+")," ")," ")</f>
        <v xml:space="preserve"> </v>
      </c>
      <c r="S32" s="70" t="str">
        <f>IF(ISERR(FIND(S$4,Stac!$R38))=FALSE,IF(ISERR(FIND(CONCATENATE(S$4,"+"),Stac!$R38))=FALSE,IF(ISERR(FIND(CONCATENATE(S$4,"++"),Stac!$R38))=FALSE,IF(ISERR(FIND(CONCATENATE(S$4,"+++"),Stac!$R38))=FALSE,"+++","++"),"+")," ")," ")</f>
        <v xml:space="preserve"> </v>
      </c>
      <c r="T32" s="71" t="str">
        <f>Stac!C38</f>
        <v>Język obcy</v>
      </c>
      <c r="U32" s="70" t="str">
        <f>IF(ISERR(FIND(U$4,Stac!$S38))=FALSE,IF(ISERR(FIND(CONCATENATE(U$4,"+"),Stac!$S38))=FALSE,IF(ISERR(FIND(CONCATENATE(U$4,"++"),Stac!$S38))=FALSE,IF(ISERR(FIND(CONCATENATE(U$4,"+++"),Stac!$S38))=FALSE,"+++","++"),"+")," ")," ")</f>
        <v>+</v>
      </c>
      <c r="V32" s="70" t="str">
        <f>IF(ISERR(FIND(V$4,Stac!$S38))=FALSE,IF(ISERR(FIND(CONCATENATE(V$4,"+"),Stac!$S38))=FALSE,IF(ISERR(FIND(CONCATENATE(V$4,"++"),Stac!$S38))=FALSE,IF(ISERR(FIND(CONCATENATE(V$4,"+++"),Stac!$S38))=FALSE,"+++","++"),"+")," ")," ")</f>
        <v>+</v>
      </c>
      <c r="W32" s="70" t="str">
        <f>IF(ISERR(FIND(W$4,Stac!$S38))=FALSE,IF(ISERR(FIND(CONCATENATE(W$4,"+"),Stac!$S38))=FALSE,IF(ISERR(FIND(CONCATENATE(W$4,"++"),Stac!$S38))=FALSE,IF(ISERR(FIND(CONCATENATE(W$4,"+++"),Stac!$S38))=FALSE,"+++","++"),"+")," ")," ")</f>
        <v>+</v>
      </c>
      <c r="X32" s="70" t="str">
        <f>IF(ISERR(FIND(X$4,Stac!$S38))=FALSE,IF(ISERR(FIND(CONCATENATE(X$4,"+"),Stac!$S38))=FALSE,IF(ISERR(FIND(CONCATENATE(X$4,"++"),Stac!$S38))=FALSE,IF(ISERR(FIND(CONCATENATE(X$4,"+++"),Stac!$S38))=FALSE,"+++","++"),"+")," ")," ")</f>
        <v>+</v>
      </c>
      <c r="Y32" s="70" t="str">
        <f>IF(ISERR(FIND(Y$4,Stac!$S38))=FALSE,IF(ISERR(FIND(CONCATENATE(Y$4,"+"),Stac!$S38))=FALSE,IF(ISERR(FIND(CONCATENATE(Y$4,"++"),Stac!$S38))=FALSE,IF(ISERR(FIND(CONCATENATE(Y$4,"+++"),Stac!$S38))=FALSE,"+++","++"),"+")," ")," ")</f>
        <v>+</v>
      </c>
      <c r="Z32" s="70" t="str">
        <f>IF(ISERR(FIND(Z$4,Stac!$S38))=FALSE,IF(ISERR(FIND(CONCATENATE(Z$4,"+"),Stac!$S38))=FALSE,IF(ISERR(FIND(CONCATENATE(Z$4,"++"),Stac!$S38))=FALSE,IF(ISERR(FIND(CONCATENATE(Z$4,"+++"),Stac!$S38))=FALSE,"+++","++"),"+")," ")," ")</f>
        <v xml:space="preserve"> </v>
      </c>
      <c r="AA32" s="70" t="str">
        <f>IF(ISERR(FIND(AA$4,Stac!$S38))=FALSE,IF(ISERR(FIND(CONCATENATE(AA$4,"+"),Stac!$S38))=FALSE,IF(ISERR(FIND(CONCATENATE(AA$4,"++"),Stac!$S38))=FALSE,IF(ISERR(FIND(CONCATENATE(AA$4,"+++"),Stac!$S38))=FALSE,"+++","++"),"+")," ")," ")</f>
        <v>+</v>
      </c>
      <c r="AB32" s="70" t="str">
        <f>IF(ISERR(FIND(AB$4,Stac!$S38))=FALSE,IF(ISERR(FIND(CONCATENATE(AB$4,"+"),Stac!$S38))=FALSE,IF(ISERR(FIND(CONCATENATE(AB$4,"++"),Stac!$S38))=FALSE,IF(ISERR(FIND(CONCATENATE(AB$4,"+++"),Stac!$S38))=FALSE,"+++","++"),"+")," ")," ")</f>
        <v xml:space="preserve"> </v>
      </c>
      <c r="AC32" s="70" t="str">
        <f>IF(ISERR(FIND(AC$4,Stac!$S38))=FALSE,IF(ISERR(FIND(CONCATENATE(AC$4,"+"),Stac!$S38))=FALSE,IF(ISERR(FIND(CONCATENATE(AC$4,"++"),Stac!$S38))=FALSE,IF(ISERR(FIND(CONCATENATE(AC$4,"+++"),Stac!$S38))=FALSE,"+++","++"),"+")," ")," ")</f>
        <v xml:space="preserve"> </v>
      </c>
      <c r="AD32" s="70" t="str">
        <f>IF(ISERR(FIND(AD$4,Stac!$S38))=FALSE,IF(ISERR(FIND(CONCATENATE(AD$4,"+"),Stac!$S38))=FALSE,IF(ISERR(FIND(CONCATENATE(AD$4,"++"),Stac!$S38))=FALSE,IF(ISERR(FIND(CONCATENATE(AD$4,"+++"),Stac!$S38))=FALSE,"+++","++"),"+")," ")," ")</f>
        <v xml:space="preserve"> </v>
      </c>
      <c r="AE32" s="70" t="str">
        <f>IF(ISERR(FIND(AE$4,Stac!$S38))=FALSE,IF(ISERR(FIND(CONCATENATE(AE$4,"+"),Stac!$S38))=FALSE,IF(ISERR(FIND(CONCATENATE(AE$4,"++"),Stac!$S38))=FALSE,IF(ISERR(FIND(CONCATENATE(AE$4,"+++"),Stac!$S38))=FALSE,"+++","++"),"+")," ")," ")</f>
        <v xml:space="preserve"> </v>
      </c>
      <c r="AF32" s="70" t="str">
        <f>IF(ISERR(FIND(AF$4,Stac!$S38))=FALSE,IF(ISERR(FIND(CONCATENATE(AF$4,"+"),Stac!$S38))=FALSE,IF(ISERR(FIND(CONCATENATE(AF$4,"++"),Stac!$S38))=FALSE,IF(ISERR(FIND(CONCATENATE(AF$4,"+++"),Stac!$S38))=FALSE,"+++","++"),"+")," ")," ")</f>
        <v xml:space="preserve"> </v>
      </c>
      <c r="AG32" s="70" t="str">
        <f>IF(ISERR(FIND(AG$4,Stac!$S38))=FALSE,IF(ISERR(FIND(CONCATENATE(AG$4,"+"),Stac!$S38))=FALSE,IF(ISERR(FIND(CONCATENATE(AG$4,"++"),Stac!$S38))=FALSE,IF(ISERR(FIND(CONCATENATE(AG$4,"+++"),Stac!$S38))=FALSE,"+++","++"),"+")," ")," ")</f>
        <v xml:space="preserve"> </v>
      </c>
      <c r="AH32" s="70" t="str">
        <f>IF(ISERR(FIND(AH$4,Stac!$S38))=FALSE,IF(ISERR(FIND(CONCATENATE(AH$4,"+"),Stac!$S38))=FALSE,IF(ISERR(FIND(CONCATENATE(AH$4,"++"),Stac!$S38))=FALSE,IF(ISERR(FIND(CONCATENATE(AH$4,"+++"),Stac!$S38))=FALSE,"+++","++"),"+")," ")," ")</f>
        <v xml:space="preserve"> </v>
      </c>
      <c r="AI32" s="70" t="str">
        <f>IF(ISERR(FIND(AI$4,Stac!$S38))=FALSE,IF(ISERR(FIND(CONCATENATE(AI$4,"+"),Stac!$S38))=FALSE,IF(ISERR(FIND(CONCATENATE(AI$4,"++"),Stac!$S38))=FALSE,IF(ISERR(FIND(CONCATENATE(AI$4,"+++"),Stac!$S38))=FALSE,"+++","++"),"+")," ")," ")</f>
        <v xml:space="preserve"> </v>
      </c>
      <c r="AJ32" s="70" t="str">
        <f>IF(ISERR(FIND(AJ$4,Stac!$S38))=FALSE,IF(ISERR(FIND(CONCATENATE(AJ$4,"+"),Stac!$S38))=FALSE,IF(ISERR(FIND(CONCATENATE(AJ$4,"++"),Stac!$S38))=FALSE,IF(ISERR(FIND(CONCATENATE(AJ$4,"+++"),Stac!$S38))=FALSE,"+++","++"),"+")," ")," ")</f>
        <v xml:space="preserve"> </v>
      </c>
      <c r="AK32" s="70" t="str">
        <f>IF(ISERR(FIND(AK$4,Stac!$S38))=FALSE,IF(ISERR(FIND(CONCATENATE(AK$4,"+"),Stac!$S38))=FALSE,IF(ISERR(FIND(CONCATENATE(AK$4,"++"),Stac!$S38))=FALSE,IF(ISERR(FIND(CONCATENATE(AK$4,"+++"),Stac!$S38))=FALSE,"+++","++"),"+")," ")," ")</f>
        <v xml:space="preserve"> </v>
      </c>
      <c r="AL32" s="70" t="str">
        <f>IF(ISERR(FIND(AL$4,Stac!$S38))=FALSE,IF(ISERR(FIND(CONCATENATE(AL$4,"+"),Stac!$S38))=FALSE,IF(ISERR(FIND(CONCATENATE(AL$4,"++"),Stac!$S38))=FALSE,IF(ISERR(FIND(CONCATENATE(AL$4,"+++"),Stac!$S38))=FALSE,"+++","++"),"+")," ")," ")</f>
        <v xml:space="preserve"> </v>
      </c>
      <c r="AM32" s="70" t="str">
        <f>IF(ISERR(FIND(AM$4,Stac!$S38))=FALSE,IF(ISERR(FIND(CONCATENATE(AM$4,"+"),Stac!$S38))=FALSE,IF(ISERR(FIND(CONCATENATE(AM$4,"++"),Stac!$S38))=FALSE,IF(ISERR(FIND(CONCATENATE(AM$4,"+++"),Stac!$S38))=FALSE,"+++","++"),"+")," ")," ")</f>
        <v xml:space="preserve"> </v>
      </c>
      <c r="AN32" s="70" t="str">
        <f>IF(ISERR(FIND(AN$4,Stac!$S38))=FALSE,IF(ISERR(FIND(CONCATENATE(AN$4,"+"),Stac!$S38))=FALSE,IF(ISERR(FIND(CONCATENATE(AN$4,"++"),Stac!$S38))=FALSE,IF(ISERR(FIND(CONCATENATE(AN$4,"+++"),Stac!$S38))=FALSE,"+++","++"),"+")," ")," ")</f>
        <v xml:space="preserve"> </v>
      </c>
      <c r="AO32" s="70" t="str">
        <f>IF(ISERR(FIND(AO$4,Stac!$S38))=FALSE,IF(ISERR(FIND(CONCATENATE(AO$4,"+"),Stac!$S38))=FALSE,IF(ISERR(FIND(CONCATENATE(AO$4,"++"),Stac!$S38))=FALSE,IF(ISERR(FIND(CONCATENATE(AO$4,"+++"),Stac!$S38))=FALSE,"+++","++"),"+")," ")," ")</f>
        <v xml:space="preserve"> </v>
      </c>
      <c r="AP32" s="70" t="str">
        <f>IF(ISERR(FIND(AP$4,Stac!$S38))=FALSE,IF(ISERR(FIND(CONCATENATE(AP$4,"+"),Stac!$S38))=FALSE,IF(ISERR(FIND(CONCATENATE(AP$4,"++"),Stac!$S38))=FALSE,IF(ISERR(FIND(CONCATENATE(AP$4,"+++"),Stac!$S38))=FALSE,"+++","++"),"+")," ")," ")</f>
        <v xml:space="preserve"> </v>
      </c>
      <c r="AQ32" s="70" t="str">
        <f>IF(ISERR(FIND(AQ$4,Stac!$S38))=FALSE,IF(ISERR(FIND(CONCATENATE(AQ$4,"+"),Stac!$S38))=FALSE,IF(ISERR(FIND(CONCATENATE(AQ$4,"++"),Stac!$S38))=FALSE,IF(ISERR(FIND(CONCATENATE(AQ$4,"+++"),Stac!$S38))=FALSE,"+++","++"),"+")," ")," ")</f>
        <v xml:space="preserve"> </v>
      </c>
      <c r="AR32" s="70" t="str">
        <f>IF(ISERR(FIND(AR$4,Stac!$S38))=FALSE,IF(ISERR(FIND(CONCATENATE(AR$4,"+"),Stac!$S38))=FALSE,IF(ISERR(FIND(CONCATENATE(AR$4,"++"),Stac!$S38))=FALSE,IF(ISERR(FIND(CONCATENATE(AR$4,"+++"),Stac!$S38))=FALSE,"+++","++"),"+")," ")," ")</f>
        <v xml:space="preserve"> </v>
      </c>
      <c r="AS32" s="70" t="str">
        <f>IF(ISERR(FIND(AS$4,Stac!$S38))=FALSE,IF(ISERR(FIND(CONCATENATE(AS$4,"+"),Stac!$S38))=FALSE,IF(ISERR(FIND(CONCATENATE(AS$4,"++"),Stac!$S38))=FALSE,IF(ISERR(FIND(CONCATENATE(AS$4,"+++"),Stac!$S38))=FALSE,"+++","++"),"+")," ")," ")</f>
        <v xml:space="preserve"> </v>
      </c>
      <c r="AT32" s="70" t="str">
        <f>IF(ISERR(FIND(AT$4,Stac!$S38))=FALSE,IF(ISERR(FIND(CONCATENATE(AT$4,"+"),Stac!$S38))=FALSE,IF(ISERR(FIND(CONCATENATE(AT$4,"++"),Stac!$S38))=FALSE,IF(ISERR(FIND(CONCATENATE(AT$4,"+++"),Stac!$S38))=FALSE,"+++","++"),"+")," ")," ")</f>
        <v xml:space="preserve"> </v>
      </c>
      <c r="AU32" s="70" t="str">
        <f>IF(ISERR(FIND(AU$4,Stac!$S38))=FALSE,IF(ISERR(FIND(CONCATENATE(AU$4,"+"),Stac!$S38))=FALSE,IF(ISERR(FIND(CONCATENATE(AU$4,"++"),Stac!$S38))=FALSE,IF(ISERR(FIND(CONCATENATE(AU$4,"+++"),Stac!$S38))=FALSE,"+++","++"),"+")," ")," ")</f>
        <v xml:space="preserve"> </v>
      </c>
      <c r="AV32" s="71" t="str">
        <f>Stac!C38</f>
        <v>Język obcy</v>
      </c>
      <c r="AW32" s="70" t="str">
        <f>IF(ISERR(FIND(AW$4,Stac!$T38))=FALSE,IF(ISERR(FIND(CONCATENATE(AW$4,"+"),Stac!$T38))=FALSE,IF(ISERR(FIND(CONCATENATE(AW$4,"++"),Stac!$T38))=FALSE,IF(ISERR(FIND(CONCATENATE(AW$4,"+++"),Stac!$T38))=FALSE,"+++","++"),"+")," ")," ")</f>
        <v xml:space="preserve"> </v>
      </c>
      <c r="AX32" s="70" t="str">
        <f>IF(ISERR(FIND(AX$4,Stac!$T38))=FALSE,IF(ISERR(FIND(CONCATENATE(AX$4,"+"),Stac!$T38))=FALSE,IF(ISERR(FIND(CONCATENATE(AX$4,"++"),Stac!$T38))=FALSE,IF(ISERR(FIND(CONCATENATE(AX$4,"+++"),Stac!$T38))=FALSE,"+++","++"),"+")," ")," ")</f>
        <v xml:space="preserve"> </v>
      </c>
      <c r="AY32" s="70" t="str">
        <f>IF(ISERR(FIND(AY$4,Stac!$T38))=FALSE,IF(ISERR(FIND(CONCATENATE(AY$4,"+"),Stac!$T38))=FALSE,IF(ISERR(FIND(CONCATENATE(AY$4,"++"),Stac!$T38))=FALSE,IF(ISERR(FIND(CONCATENATE(AY$4,"+++"),Stac!$T38))=FALSE,"+++","++"),"+")," ")," ")</f>
        <v xml:space="preserve"> </v>
      </c>
      <c r="AZ32" s="70" t="str">
        <f>IF(ISERR(FIND(AZ$4,Stac!$T38))=FALSE,IF(ISERR(FIND(CONCATENATE(AZ$4,"+"),Stac!$T38))=FALSE,IF(ISERR(FIND(CONCATENATE(AZ$4,"++"),Stac!$T38))=FALSE,IF(ISERR(FIND(CONCATENATE(AZ$4,"+++"),Stac!$T38))=FALSE,"+++","++"),"+")," ")," ")</f>
        <v xml:space="preserve"> </v>
      </c>
      <c r="BA32" s="70" t="str">
        <f>IF(ISERR(FIND(BA$4,Stac!$T38))=FALSE,IF(ISERR(FIND(CONCATENATE(BA$4,"+"),Stac!$T38))=FALSE,IF(ISERR(FIND(CONCATENATE(BA$4,"++"),Stac!$T38))=FALSE,IF(ISERR(FIND(CONCATENATE(BA$4,"+++"),Stac!$T38))=FALSE,"+++","++"),"+")," ")," ")</f>
        <v xml:space="preserve"> </v>
      </c>
      <c r="BB32" s="70" t="str">
        <f>IF(ISERR(FIND(BB$4,Stac!$T38))=FALSE,IF(ISERR(FIND(CONCATENATE(BB$4,"+"),Stac!$T38))=FALSE,IF(ISERR(FIND(CONCATENATE(BB$4,"++"),Stac!$T38))=FALSE,IF(ISERR(FIND(CONCATENATE(BB$4,"+++"),Stac!$T38))=FALSE,"+++","++"),"+")," ")," ")</f>
        <v>+</v>
      </c>
      <c r="BC32" s="70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2" s="70"/>
      <c r="BE32" s="70"/>
    </row>
    <row r="33" spans="1:57" hidden="1">
      <c r="A33" s="69">
        <f>Stac!C39</f>
        <v>0</v>
      </c>
      <c r="B33" s="70" t="str">
        <f>IF(ISERR(FIND(B$4,Stac!$R38))=FALSE,IF(ISERR(FIND(CONCATENATE(B$4,"+"),Stac!$R38))=FALSE,IF(ISERR(FIND(CONCATENATE(B$4,"++"),Stac!$R38))=FALSE,IF(ISERR(FIND(CONCATENATE(B$4,"+++"),Stac!$R38))=FALSE,"+++","++"),"+"),"+")," ")</f>
        <v xml:space="preserve"> </v>
      </c>
      <c r="C33" s="70" t="str">
        <f>IF(ISERR(FIND(C$4,Stac!$R38))=FALSE,IF(ISERR(FIND(CONCATENATE(C$4,"+"),Stac!$R38))=FALSE,IF(ISERR(FIND(CONCATENATE(C$4,"++"),Stac!$R38))=FALSE,IF(ISERR(FIND(CONCATENATE(C$4,"+++"),Stac!$R38))=FALSE,"+++","++"),"+"),"+")," ")</f>
        <v xml:space="preserve"> </v>
      </c>
      <c r="D33" s="70" t="str">
        <f>IF(ISERR(FIND(D$4,Stac!$R38))=FALSE,IF(ISERR(FIND(CONCATENATE(D$4,"+"),Stac!$R38))=FALSE,IF(ISERR(FIND(CONCATENATE(D$4,"++"),Stac!$R38))=FALSE,IF(ISERR(FIND(CONCATENATE(D$4,"+++"),Stac!$R38))=FALSE,"+++","++"),"+"),"+")," ")</f>
        <v xml:space="preserve"> </v>
      </c>
      <c r="E33" s="70" t="str">
        <f>IF(ISERR(FIND(E$4,Stac!$R38))=FALSE,IF(ISERR(FIND(CONCATENATE(E$4,"+"),Stac!$R38))=FALSE,IF(ISERR(FIND(CONCATENATE(E$4,"++"),Stac!$R38))=FALSE,IF(ISERR(FIND(CONCATENATE(E$4,"+++"),Stac!$R38))=FALSE,"+++","++"),"+"),"+")," ")</f>
        <v xml:space="preserve"> </v>
      </c>
      <c r="F33" s="70" t="str">
        <f>IF(ISERR(FIND(F$4,Stac!$R38))=FALSE,IF(ISERR(FIND(CONCATENATE(F$4,"+"),Stac!$R38))=FALSE,IF(ISERR(FIND(CONCATENATE(F$4,"++"),Stac!$R38))=FALSE,IF(ISERR(FIND(CONCATENATE(F$4,"+++"),Stac!$R38))=FALSE,"+++","++"),"+"),"+")," ")</f>
        <v xml:space="preserve"> </v>
      </c>
      <c r="G33" s="70" t="str">
        <f>IF(ISERR(FIND(G$4,Stac!$R38))=FALSE,IF(ISERR(FIND(CONCATENATE(G$4,"+"),Stac!$R38))=FALSE,IF(ISERR(FIND(CONCATENATE(G$4,"++"),Stac!$R38))=FALSE,IF(ISERR(FIND(CONCATENATE(G$4,"+++"),Stac!$R38))=FALSE,"+++","++"),"+"),"+")," ")</f>
        <v xml:space="preserve"> </v>
      </c>
      <c r="H33" s="70" t="str">
        <f>IF(ISERR(FIND(H$4,Stac!$R38))=FALSE,IF(ISERR(FIND(CONCATENATE(H$4,"+"),Stac!$R38))=FALSE,IF(ISERR(FIND(CONCATENATE(H$4,"++"),Stac!$R38))=FALSE,IF(ISERR(FIND(CONCATENATE(H$4,"+++"),Stac!$R38))=FALSE,"+++","++"),"+"),"+")," ")</f>
        <v xml:space="preserve"> </v>
      </c>
      <c r="I33" s="70" t="str">
        <f>IF(ISERR(FIND(I$4,Stac!$R38))=FALSE,IF(ISERR(FIND(CONCATENATE(I$4,"+"),Stac!$R38))=FALSE,IF(ISERR(FIND(CONCATENATE(I$4,"++"),Stac!$R38))=FALSE,IF(ISERR(FIND(CONCATENATE(I$4,"+++"),Stac!$R38))=FALSE,"+++","++"),"+"),"+")," ")</f>
        <v xml:space="preserve"> </v>
      </c>
      <c r="J33" s="70" t="str">
        <f>IF(ISERR(FIND(J$4,Stac!$R38))=FALSE,IF(ISERR(FIND(CONCATENATE(J$4,"+"),Stac!$R38))=FALSE,IF(ISERR(FIND(CONCATENATE(J$4,"++"),Stac!$R38))=FALSE,IF(ISERR(FIND(CONCATENATE(J$4,"+++"),Stac!$R38))=FALSE,"+++","++"),"+"),"+")," ")</f>
        <v xml:space="preserve"> </v>
      </c>
      <c r="K33" s="70" t="str">
        <f>IF(ISERR(FIND(K$4,Stac!$R38))=FALSE,IF(ISERR(FIND(CONCATENATE(K$4,"+"),Stac!$R38))=FALSE,IF(ISERR(FIND(CONCATENATE(K$4,"++"),Stac!$R38))=FALSE,IF(ISERR(FIND(CONCATENATE(K$4,"+++"),Stac!$R38))=FALSE,"+++","++"),"+"),"+")," ")</f>
        <v xml:space="preserve"> </v>
      </c>
      <c r="L33" s="70" t="str">
        <f>IF(ISERR(FIND(L$4,Stac!$R38))=FALSE,IF(ISERR(FIND(CONCATENATE(L$4,"+"),Stac!$R38))=FALSE,IF(ISERR(FIND(CONCATENATE(L$4,"++"),Stac!$R38))=FALSE,IF(ISERR(FIND(CONCATENATE(L$4,"+++"),Stac!$R38))=FALSE,"+++","++"),"+"),"+")," ")</f>
        <v xml:space="preserve"> </v>
      </c>
      <c r="M33" s="70" t="str">
        <f>IF(ISERR(FIND(M$4,Stac!$R38))=FALSE,IF(ISERR(FIND(CONCATENATE(M$4,"+"),Stac!$R38))=FALSE,IF(ISERR(FIND(CONCATENATE(M$4,"++"),Stac!$R38))=FALSE,IF(ISERR(FIND(CONCATENATE(M$4,"+++"),Stac!$R38))=FALSE,"+++","++"),"+"),"+")," ")</f>
        <v xml:space="preserve"> </v>
      </c>
      <c r="N33" s="70" t="str">
        <f>IF(ISERR(FIND(N$4,Stac!$R38))=FALSE,IF(ISERR(FIND(CONCATENATE(N$4,"+"),Stac!$R38))=FALSE,IF(ISERR(FIND(CONCATENATE(N$4,"++"),Stac!$R38))=FALSE,IF(ISERR(FIND(CONCATENATE(N$4,"+++"),Stac!$R38))=FALSE,"+++","++"),"+"),"+")," ")</f>
        <v xml:space="preserve"> </v>
      </c>
      <c r="O33" s="70" t="str">
        <f>IF(ISERR(FIND(O$4,Stac!$R38))=FALSE,IF(ISERR(FIND(CONCATENATE(O$4,"+"),Stac!$R38))=FALSE,IF(ISERR(FIND(CONCATENATE(O$4,"++"),Stac!$R38))=FALSE,IF(ISERR(FIND(CONCATENATE(O$4,"+++"),Stac!$R38))=FALSE,"+++","++"),"+"),"+")," ")</f>
        <v xml:space="preserve"> </v>
      </c>
      <c r="P33" s="70" t="str">
        <f>IF(ISERR(FIND(P$4,Stac!$R38))=FALSE,IF(ISERR(FIND(CONCATENATE(P$4,"+"),Stac!$R38))=FALSE,IF(ISERR(FIND(CONCATENATE(P$4,"++"),Stac!$R38))=FALSE,IF(ISERR(FIND(CONCATENATE(P$4,"+++"),Stac!$R38))=FALSE,"+++","++"),"+"),"+")," ")</f>
        <v xml:space="preserve"> </v>
      </c>
      <c r="Q33" s="70" t="str">
        <f>IF(ISERR(FIND(Q$4,Stac!$R38))=FALSE,IF(ISERR(FIND(CONCATENATE(Q$4,"+"),Stac!$R38))=FALSE,IF(ISERR(FIND(CONCATENATE(Q$4,"++"),Stac!$R38))=FALSE,IF(ISERR(FIND(CONCATENATE(Q$4,"+++"),Stac!$R38))=FALSE,"+++","++"),"+"),"+")," ")</f>
        <v xml:space="preserve"> </v>
      </c>
      <c r="R33" s="70" t="str">
        <f>IF(ISERR(FIND(R$4,Stac!$R38))=FALSE,IF(ISERR(FIND(CONCATENATE(R$4,"+"),Stac!$R38))=FALSE,IF(ISERR(FIND(CONCATENATE(R$4,"++"),Stac!$R38))=FALSE,IF(ISERR(FIND(CONCATENATE(R$4,"+++"),Stac!$R38))=FALSE,"+++","++"),"+"),"+")," ")</f>
        <v xml:space="preserve"> </v>
      </c>
      <c r="S33" s="70" t="str">
        <f>IF(ISERR(FIND(S$4,Stac!$R38))=FALSE,IF(ISERR(FIND(CONCATENATE(S$4,"+"),Stac!$R38))=FALSE,IF(ISERR(FIND(CONCATENATE(S$4,"++"),Stac!$R38))=FALSE,IF(ISERR(FIND(CONCATENATE(S$4,"+++"),Stac!$R38))=FALSE,"+++","++"),"+"),"+")," ")</f>
        <v xml:space="preserve"> </v>
      </c>
      <c r="T33" s="71">
        <f>Stac!C39</f>
        <v>0</v>
      </c>
      <c r="U33" s="70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3" s="70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3" s="70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3" s="70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3" s="70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3" s="70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3" s="70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3" s="70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3" s="70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3" s="70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3" s="70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3" s="70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3" s="70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3" s="70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3" s="70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3" s="70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3" s="70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3" s="70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3" s="70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3" s="70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3" s="70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3" s="70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3" s="70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3" s="70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3" s="70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3" s="70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3" s="70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3" s="71">
        <f>Stac!C39</f>
        <v>0</v>
      </c>
      <c r="AW33" s="70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3" s="70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3" s="70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3" s="70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3" s="70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3" s="70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3" s="70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70"/>
      <c r="BE33" s="70"/>
    </row>
    <row r="34" spans="1:57" hidden="1">
      <c r="A34" s="69">
        <f>Stac!C40</f>
        <v>0</v>
      </c>
      <c r="B34" s="70" t="str">
        <f>IF(ISERR(FIND(B$4,Stac!$R39))=FALSE,IF(ISERR(FIND(CONCATENATE(B$4,"+"),Stac!$R39))=FALSE,IF(ISERR(FIND(CONCATENATE(B$4,"++"),Stac!$R39))=FALSE,IF(ISERR(FIND(CONCATENATE(B$4,"+++"),Stac!$R39))=FALSE,"+++","++"),"+"),"+")," ")</f>
        <v xml:space="preserve"> </v>
      </c>
      <c r="C34" s="70" t="str">
        <f>IF(ISERR(FIND(C$4,Stac!$R39))=FALSE,IF(ISERR(FIND(CONCATENATE(C$4,"+"),Stac!$R39))=FALSE,IF(ISERR(FIND(CONCATENATE(C$4,"++"),Stac!$R39))=FALSE,IF(ISERR(FIND(CONCATENATE(C$4,"+++"),Stac!$R39))=FALSE,"+++","++"),"+"),"+")," ")</f>
        <v xml:space="preserve"> </v>
      </c>
      <c r="D34" s="70" t="str">
        <f>IF(ISERR(FIND(D$4,Stac!$R39))=FALSE,IF(ISERR(FIND(CONCATENATE(D$4,"+"),Stac!$R39))=FALSE,IF(ISERR(FIND(CONCATENATE(D$4,"++"),Stac!$R39))=FALSE,IF(ISERR(FIND(CONCATENATE(D$4,"+++"),Stac!$R39))=FALSE,"+++","++"),"+"),"+")," ")</f>
        <v xml:space="preserve"> </v>
      </c>
      <c r="E34" s="70" t="str">
        <f>IF(ISERR(FIND(E$4,Stac!$R39))=FALSE,IF(ISERR(FIND(CONCATENATE(E$4,"+"),Stac!$R39))=FALSE,IF(ISERR(FIND(CONCATENATE(E$4,"++"),Stac!$R39))=FALSE,IF(ISERR(FIND(CONCATENATE(E$4,"+++"),Stac!$R39))=FALSE,"+++","++"),"+"),"+")," ")</f>
        <v xml:space="preserve"> </v>
      </c>
      <c r="F34" s="70" t="str">
        <f>IF(ISERR(FIND(F$4,Stac!$R39))=FALSE,IF(ISERR(FIND(CONCATENATE(F$4,"+"),Stac!$R39))=FALSE,IF(ISERR(FIND(CONCATENATE(F$4,"++"),Stac!$R39))=FALSE,IF(ISERR(FIND(CONCATENATE(F$4,"+++"),Stac!$R39))=FALSE,"+++","++"),"+"),"+")," ")</f>
        <v xml:space="preserve"> </v>
      </c>
      <c r="G34" s="70" t="str">
        <f>IF(ISERR(FIND(G$4,Stac!$R39))=FALSE,IF(ISERR(FIND(CONCATENATE(G$4,"+"),Stac!$R39))=FALSE,IF(ISERR(FIND(CONCATENATE(G$4,"++"),Stac!$R39))=FALSE,IF(ISERR(FIND(CONCATENATE(G$4,"+++"),Stac!$R39))=FALSE,"+++","++"),"+"),"+")," ")</f>
        <v xml:space="preserve"> </v>
      </c>
      <c r="H34" s="70" t="str">
        <f>IF(ISERR(FIND(H$4,Stac!$R39))=FALSE,IF(ISERR(FIND(CONCATENATE(H$4,"+"),Stac!$R39))=FALSE,IF(ISERR(FIND(CONCATENATE(H$4,"++"),Stac!$R39))=FALSE,IF(ISERR(FIND(CONCATENATE(H$4,"+++"),Stac!$R39))=FALSE,"+++","++"),"+"),"+")," ")</f>
        <v xml:space="preserve"> </v>
      </c>
      <c r="I34" s="70" t="str">
        <f>IF(ISERR(FIND(I$4,Stac!$R39))=FALSE,IF(ISERR(FIND(CONCATENATE(I$4,"+"),Stac!$R39))=FALSE,IF(ISERR(FIND(CONCATENATE(I$4,"++"),Stac!$R39))=FALSE,IF(ISERR(FIND(CONCATENATE(I$4,"+++"),Stac!$R39))=FALSE,"+++","++"),"+"),"+")," ")</f>
        <v xml:space="preserve"> </v>
      </c>
      <c r="J34" s="70" t="str">
        <f>IF(ISERR(FIND(J$4,Stac!$R39))=FALSE,IF(ISERR(FIND(CONCATENATE(J$4,"+"),Stac!$R39))=FALSE,IF(ISERR(FIND(CONCATENATE(J$4,"++"),Stac!$R39))=FALSE,IF(ISERR(FIND(CONCATENATE(J$4,"+++"),Stac!$R39))=FALSE,"+++","++"),"+"),"+")," ")</f>
        <v xml:space="preserve"> </v>
      </c>
      <c r="K34" s="70" t="str">
        <f>IF(ISERR(FIND(K$4,Stac!$R39))=FALSE,IF(ISERR(FIND(CONCATENATE(K$4,"+"),Stac!$R39))=FALSE,IF(ISERR(FIND(CONCATENATE(K$4,"++"),Stac!$R39))=FALSE,IF(ISERR(FIND(CONCATENATE(K$4,"+++"),Stac!$R39))=FALSE,"+++","++"),"+"),"+")," ")</f>
        <v xml:space="preserve"> </v>
      </c>
      <c r="L34" s="70" t="str">
        <f>IF(ISERR(FIND(L$4,Stac!$R39))=FALSE,IF(ISERR(FIND(CONCATENATE(L$4,"+"),Stac!$R39))=FALSE,IF(ISERR(FIND(CONCATENATE(L$4,"++"),Stac!$R39))=FALSE,IF(ISERR(FIND(CONCATENATE(L$4,"+++"),Stac!$R39))=FALSE,"+++","++"),"+"),"+")," ")</f>
        <v xml:space="preserve"> </v>
      </c>
      <c r="M34" s="70" t="str">
        <f>IF(ISERR(FIND(M$4,Stac!$R39))=FALSE,IF(ISERR(FIND(CONCATENATE(M$4,"+"),Stac!$R39))=FALSE,IF(ISERR(FIND(CONCATENATE(M$4,"++"),Stac!$R39))=FALSE,IF(ISERR(FIND(CONCATENATE(M$4,"+++"),Stac!$R39))=FALSE,"+++","++"),"+"),"+")," ")</f>
        <v xml:space="preserve"> </v>
      </c>
      <c r="N34" s="70" t="str">
        <f>IF(ISERR(FIND(N$4,Stac!$R39))=FALSE,IF(ISERR(FIND(CONCATENATE(N$4,"+"),Stac!$R39))=FALSE,IF(ISERR(FIND(CONCATENATE(N$4,"++"),Stac!$R39))=FALSE,IF(ISERR(FIND(CONCATENATE(N$4,"+++"),Stac!$R39))=FALSE,"+++","++"),"+"),"+")," ")</f>
        <v xml:space="preserve"> </v>
      </c>
      <c r="O34" s="70" t="str">
        <f>IF(ISERR(FIND(O$4,Stac!$R39))=FALSE,IF(ISERR(FIND(CONCATENATE(O$4,"+"),Stac!$R39))=FALSE,IF(ISERR(FIND(CONCATENATE(O$4,"++"),Stac!$R39))=FALSE,IF(ISERR(FIND(CONCATENATE(O$4,"+++"),Stac!$R39))=FALSE,"+++","++"),"+"),"+")," ")</f>
        <v xml:space="preserve"> </v>
      </c>
      <c r="P34" s="70" t="str">
        <f>IF(ISERR(FIND(P$4,Stac!$R39))=FALSE,IF(ISERR(FIND(CONCATENATE(P$4,"+"),Stac!$R39))=FALSE,IF(ISERR(FIND(CONCATENATE(P$4,"++"),Stac!$R39))=FALSE,IF(ISERR(FIND(CONCATENATE(P$4,"+++"),Stac!$R39))=FALSE,"+++","++"),"+"),"+")," ")</f>
        <v xml:space="preserve"> </v>
      </c>
      <c r="Q34" s="70" t="str">
        <f>IF(ISERR(FIND(Q$4,Stac!$R39))=FALSE,IF(ISERR(FIND(CONCATENATE(Q$4,"+"),Stac!$R39))=FALSE,IF(ISERR(FIND(CONCATENATE(Q$4,"++"),Stac!$R39))=FALSE,IF(ISERR(FIND(CONCATENATE(Q$4,"+++"),Stac!$R39))=FALSE,"+++","++"),"+"),"+")," ")</f>
        <v xml:space="preserve"> </v>
      </c>
      <c r="R34" s="70" t="str">
        <f>IF(ISERR(FIND(R$4,Stac!$R39))=FALSE,IF(ISERR(FIND(CONCATENATE(R$4,"+"),Stac!$R39))=FALSE,IF(ISERR(FIND(CONCATENATE(R$4,"++"),Stac!$R39))=FALSE,IF(ISERR(FIND(CONCATENATE(R$4,"+++"),Stac!$R39))=FALSE,"+++","++"),"+"),"+")," ")</f>
        <v xml:space="preserve"> </v>
      </c>
      <c r="S34" s="70" t="str">
        <f>IF(ISERR(FIND(S$4,Stac!$R39))=FALSE,IF(ISERR(FIND(CONCATENATE(S$4,"+"),Stac!$R39))=FALSE,IF(ISERR(FIND(CONCATENATE(S$4,"++"),Stac!$R39))=FALSE,IF(ISERR(FIND(CONCATENATE(S$4,"+++"),Stac!$R39))=FALSE,"+++","++"),"+"),"+")," ")</f>
        <v xml:space="preserve"> </v>
      </c>
      <c r="T34" s="71">
        <f>Stac!C40</f>
        <v>0</v>
      </c>
      <c r="U34" s="70" t="str">
        <f>IF(ISERR(FIND(U$4,Stac!$S40))=FALSE,IF(ISERR(FIND(CONCATENATE(U$4,"+"),Stac!$S40))=FALSE,IF(ISERR(FIND(CONCATENATE(U$4,"++"),Stac!$S40))=FALSE,IF(ISERR(FIND(CONCATENATE(U$4,"+++"),Stac!$S40))=FALSE,"+++","++"),"+")," ")," ")</f>
        <v xml:space="preserve"> </v>
      </c>
      <c r="V34" s="70" t="str">
        <f>IF(ISERR(FIND(V$4,Stac!$S40))=FALSE,IF(ISERR(FIND(CONCATENATE(V$4,"+"),Stac!$S40))=FALSE,IF(ISERR(FIND(CONCATENATE(V$4,"++"),Stac!$S40))=FALSE,IF(ISERR(FIND(CONCATENATE(V$4,"+++"),Stac!$S40))=FALSE,"+++","++"),"+")," ")," ")</f>
        <v xml:space="preserve"> </v>
      </c>
      <c r="W34" s="70" t="str">
        <f>IF(ISERR(FIND(W$4,Stac!$S40))=FALSE,IF(ISERR(FIND(CONCATENATE(W$4,"+"),Stac!$S40))=FALSE,IF(ISERR(FIND(CONCATENATE(W$4,"++"),Stac!$S40))=FALSE,IF(ISERR(FIND(CONCATENATE(W$4,"+++"),Stac!$S40))=FALSE,"+++","++"),"+")," ")," ")</f>
        <v xml:space="preserve"> </v>
      </c>
      <c r="X34" s="70" t="str">
        <f>IF(ISERR(FIND(X$4,Stac!$S40))=FALSE,IF(ISERR(FIND(CONCATENATE(X$4,"+"),Stac!$S40))=FALSE,IF(ISERR(FIND(CONCATENATE(X$4,"++"),Stac!$S40))=FALSE,IF(ISERR(FIND(CONCATENATE(X$4,"+++"),Stac!$S40))=FALSE,"+++","++"),"+")," ")," ")</f>
        <v xml:space="preserve"> </v>
      </c>
      <c r="Y34" s="70" t="str">
        <f>IF(ISERR(FIND(Y$4,Stac!$S40))=FALSE,IF(ISERR(FIND(CONCATENATE(Y$4,"+"),Stac!$S40))=FALSE,IF(ISERR(FIND(CONCATENATE(Y$4,"++"),Stac!$S40))=FALSE,IF(ISERR(FIND(CONCATENATE(Y$4,"+++"),Stac!$S40))=FALSE,"+++","++"),"+")," ")," ")</f>
        <v xml:space="preserve"> </v>
      </c>
      <c r="Z34" s="70" t="str">
        <f>IF(ISERR(FIND(Z$4,Stac!$S40))=FALSE,IF(ISERR(FIND(CONCATENATE(Z$4,"+"),Stac!$S40))=FALSE,IF(ISERR(FIND(CONCATENATE(Z$4,"++"),Stac!$S40))=FALSE,IF(ISERR(FIND(CONCATENATE(Z$4,"+++"),Stac!$S40))=FALSE,"+++","++"),"+")," ")," ")</f>
        <v xml:space="preserve"> </v>
      </c>
      <c r="AA34" s="70" t="str">
        <f>IF(ISERR(FIND(AA$4,Stac!$S40))=FALSE,IF(ISERR(FIND(CONCATENATE(AA$4,"+"),Stac!$S40))=FALSE,IF(ISERR(FIND(CONCATENATE(AA$4,"++"),Stac!$S40))=FALSE,IF(ISERR(FIND(CONCATENATE(AA$4,"+++"),Stac!$S40))=FALSE,"+++","++"),"+")," ")," ")</f>
        <v xml:space="preserve"> </v>
      </c>
      <c r="AB34" s="70" t="str">
        <f>IF(ISERR(FIND(AB$4,Stac!$S40))=FALSE,IF(ISERR(FIND(CONCATENATE(AB$4,"+"),Stac!$S40))=FALSE,IF(ISERR(FIND(CONCATENATE(AB$4,"++"),Stac!$S40))=FALSE,IF(ISERR(FIND(CONCATENATE(AB$4,"+++"),Stac!$S40))=FALSE,"+++","++"),"+")," ")," ")</f>
        <v xml:space="preserve"> </v>
      </c>
      <c r="AC34" s="70" t="str">
        <f>IF(ISERR(FIND(AC$4,Stac!$S40))=FALSE,IF(ISERR(FIND(CONCATENATE(AC$4,"+"),Stac!$S40))=FALSE,IF(ISERR(FIND(CONCATENATE(AC$4,"++"),Stac!$S40))=FALSE,IF(ISERR(FIND(CONCATENATE(AC$4,"+++"),Stac!$S40))=FALSE,"+++","++"),"+")," ")," ")</f>
        <v xml:space="preserve"> </v>
      </c>
      <c r="AD34" s="70" t="str">
        <f>IF(ISERR(FIND(AD$4,Stac!$S40))=FALSE,IF(ISERR(FIND(CONCATENATE(AD$4,"+"),Stac!$S40))=FALSE,IF(ISERR(FIND(CONCATENATE(AD$4,"++"),Stac!$S40))=FALSE,IF(ISERR(FIND(CONCATENATE(AD$4,"+++"),Stac!$S40))=FALSE,"+++","++"),"+")," ")," ")</f>
        <v xml:space="preserve"> </v>
      </c>
      <c r="AE34" s="70" t="str">
        <f>IF(ISERR(FIND(AE$4,Stac!$S40))=FALSE,IF(ISERR(FIND(CONCATENATE(AE$4,"+"),Stac!$S40))=FALSE,IF(ISERR(FIND(CONCATENATE(AE$4,"++"),Stac!$S40))=FALSE,IF(ISERR(FIND(CONCATENATE(AE$4,"+++"),Stac!$S40))=FALSE,"+++","++"),"+")," ")," ")</f>
        <v xml:space="preserve"> </v>
      </c>
      <c r="AF34" s="70" t="str">
        <f>IF(ISERR(FIND(AF$4,Stac!$S40))=FALSE,IF(ISERR(FIND(CONCATENATE(AF$4,"+"),Stac!$S40))=FALSE,IF(ISERR(FIND(CONCATENATE(AF$4,"++"),Stac!$S40))=FALSE,IF(ISERR(FIND(CONCATENATE(AF$4,"+++"),Stac!$S40))=FALSE,"+++","++"),"+")," ")," ")</f>
        <v xml:space="preserve"> </v>
      </c>
      <c r="AG34" s="70" t="str">
        <f>IF(ISERR(FIND(AG$4,Stac!$S40))=FALSE,IF(ISERR(FIND(CONCATENATE(AG$4,"+"),Stac!$S40))=FALSE,IF(ISERR(FIND(CONCATENATE(AG$4,"++"),Stac!$S40))=FALSE,IF(ISERR(FIND(CONCATENATE(AG$4,"+++"),Stac!$S40))=FALSE,"+++","++"),"+")," ")," ")</f>
        <v xml:space="preserve"> </v>
      </c>
      <c r="AH34" s="70" t="str">
        <f>IF(ISERR(FIND(AH$4,Stac!$S40))=FALSE,IF(ISERR(FIND(CONCATENATE(AH$4,"+"),Stac!$S40))=FALSE,IF(ISERR(FIND(CONCATENATE(AH$4,"++"),Stac!$S40))=FALSE,IF(ISERR(FIND(CONCATENATE(AH$4,"+++"),Stac!$S40))=FALSE,"+++","++"),"+")," ")," ")</f>
        <v xml:space="preserve"> </v>
      </c>
      <c r="AI34" s="70" t="str">
        <f>IF(ISERR(FIND(AI$4,Stac!$S40))=FALSE,IF(ISERR(FIND(CONCATENATE(AI$4,"+"),Stac!$S40))=FALSE,IF(ISERR(FIND(CONCATENATE(AI$4,"++"),Stac!$S40))=FALSE,IF(ISERR(FIND(CONCATENATE(AI$4,"+++"),Stac!$S40))=FALSE,"+++","++"),"+")," ")," ")</f>
        <v xml:space="preserve"> </v>
      </c>
      <c r="AJ34" s="70" t="str">
        <f>IF(ISERR(FIND(AJ$4,Stac!$S40))=FALSE,IF(ISERR(FIND(CONCATENATE(AJ$4,"+"),Stac!$S40))=FALSE,IF(ISERR(FIND(CONCATENATE(AJ$4,"++"),Stac!$S40))=FALSE,IF(ISERR(FIND(CONCATENATE(AJ$4,"+++"),Stac!$S40))=FALSE,"+++","++"),"+")," ")," ")</f>
        <v xml:space="preserve"> </v>
      </c>
      <c r="AK34" s="70" t="str">
        <f>IF(ISERR(FIND(AK$4,Stac!$S40))=FALSE,IF(ISERR(FIND(CONCATENATE(AK$4,"+"),Stac!$S40))=FALSE,IF(ISERR(FIND(CONCATENATE(AK$4,"++"),Stac!$S40))=FALSE,IF(ISERR(FIND(CONCATENATE(AK$4,"+++"),Stac!$S40))=FALSE,"+++","++"),"+")," ")," ")</f>
        <v xml:space="preserve"> </v>
      </c>
      <c r="AL34" s="70" t="str">
        <f>IF(ISERR(FIND(AL$4,Stac!$S40))=FALSE,IF(ISERR(FIND(CONCATENATE(AL$4,"+"),Stac!$S40))=FALSE,IF(ISERR(FIND(CONCATENATE(AL$4,"++"),Stac!$S40))=FALSE,IF(ISERR(FIND(CONCATENATE(AL$4,"+++"),Stac!$S40))=FALSE,"+++","++"),"+")," ")," ")</f>
        <v xml:space="preserve"> </v>
      </c>
      <c r="AM34" s="70" t="str">
        <f>IF(ISERR(FIND(AM$4,Stac!$S40))=FALSE,IF(ISERR(FIND(CONCATENATE(AM$4,"+"),Stac!$S40))=FALSE,IF(ISERR(FIND(CONCATENATE(AM$4,"++"),Stac!$S40))=FALSE,IF(ISERR(FIND(CONCATENATE(AM$4,"+++"),Stac!$S40))=FALSE,"+++","++"),"+")," ")," ")</f>
        <v xml:space="preserve"> </v>
      </c>
      <c r="AN34" s="70" t="str">
        <f>IF(ISERR(FIND(AN$4,Stac!$S40))=FALSE,IF(ISERR(FIND(CONCATENATE(AN$4,"+"),Stac!$S40))=FALSE,IF(ISERR(FIND(CONCATENATE(AN$4,"++"),Stac!$S40))=FALSE,IF(ISERR(FIND(CONCATENATE(AN$4,"+++"),Stac!$S40))=FALSE,"+++","++"),"+")," ")," ")</f>
        <v xml:space="preserve"> </v>
      </c>
      <c r="AO34" s="70" t="str">
        <f>IF(ISERR(FIND(AO$4,Stac!$S40))=FALSE,IF(ISERR(FIND(CONCATENATE(AO$4,"+"),Stac!$S40))=FALSE,IF(ISERR(FIND(CONCATENATE(AO$4,"++"),Stac!$S40))=FALSE,IF(ISERR(FIND(CONCATENATE(AO$4,"+++"),Stac!$S40))=FALSE,"+++","++"),"+")," ")," ")</f>
        <v xml:space="preserve"> </v>
      </c>
      <c r="AP34" s="70" t="str">
        <f>IF(ISERR(FIND(AP$4,Stac!$S40))=FALSE,IF(ISERR(FIND(CONCATENATE(AP$4,"+"),Stac!$S40))=FALSE,IF(ISERR(FIND(CONCATENATE(AP$4,"++"),Stac!$S40))=FALSE,IF(ISERR(FIND(CONCATENATE(AP$4,"+++"),Stac!$S40))=FALSE,"+++","++"),"+")," ")," ")</f>
        <v xml:space="preserve"> </v>
      </c>
      <c r="AQ34" s="70" t="str">
        <f>IF(ISERR(FIND(AQ$4,Stac!$S40))=FALSE,IF(ISERR(FIND(CONCATENATE(AQ$4,"+"),Stac!$S40))=FALSE,IF(ISERR(FIND(CONCATENATE(AQ$4,"++"),Stac!$S40))=FALSE,IF(ISERR(FIND(CONCATENATE(AQ$4,"+++"),Stac!$S40))=FALSE,"+++","++"),"+")," ")," ")</f>
        <v xml:space="preserve"> </v>
      </c>
      <c r="AR34" s="70" t="str">
        <f>IF(ISERR(FIND(AR$4,Stac!$S40))=FALSE,IF(ISERR(FIND(CONCATENATE(AR$4,"+"),Stac!$S40))=FALSE,IF(ISERR(FIND(CONCATENATE(AR$4,"++"),Stac!$S40))=FALSE,IF(ISERR(FIND(CONCATENATE(AR$4,"+++"),Stac!$S40))=FALSE,"+++","++"),"+")," ")," ")</f>
        <v xml:space="preserve"> </v>
      </c>
      <c r="AS34" s="70" t="str">
        <f>IF(ISERR(FIND(AS$4,Stac!$S40))=FALSE,IF(ISERR(FIND(CONCATENATE(AS$4,"+"),Stac!$S40))=FALSE,IF(ISERR(FIND(CONCATENATE(AS$4,"++"),Stac!$S40))=FALSE,IF(ISERR(FIND(CONCATENATE(AS$4,"+++"),Stac!$S40))=FALSE,"+++","++"),"+")," ")," ")</f>
        <v xml:space="preserve"> </v>
      </c>
      <c r="AT34" s="70" t="str">
        <f>IF(ISERR(FIND(AT$4,Stac!$S40))=FALSE,IF(ISERR(FIND(CONCATENATE(AT$4,"+"),Stac!$S40))=FALSE,IF(ISERR(FIND(CONCATENATE(AT$4,"++"),Stac!$S40))=FALSE,IF(ISERR(FIND(CONCATENATE(AT$4,"+++"),Stac!$S40))=FALSE,"+++","++"),"+")," ")," ")</f>
        <v xml:space="preserve"> </v>
      </c>
      <c r="AU34" s="70" t="str">
        <f>IF(ISERR(FIND(AU$4,Stac!$S40))=FALSE,IF(ISERR(FIND(CONCATENATE(AU$4,"+"),Stac!$S40))=FALSE,IF(ISERR(FIND(CONCATENATE(AU$4,"++"),Stac!$S40))=FALSE,IF(ISERR(FIND(CONCATENATE(AU$4,"+++"),Stac!$S40))=FALSE,"+++","++"),"+")," ")," ")</f>
        <v xml:space="preserve"> </v>
      </c>
      <c r="AV34" s="71">
        <f>Stac!C40</f>
        <v>0</v>
      </c>
      <c r="AW34" s="70" t="str">
        <f>IF(ISERR(FIND(AW$4,Stac!$T40))=FALSE,IF(ISERR(FIND(CONCATENATE(AW$4,"+"),Stac!$T40))=FALSE,IF(ISERR(FIND(CONCATENATE(AW$4,"++"),Stac!$T40))=FALSE,IF(ISERR(FIND(CONCATENATE(AW$4,"+++"),Stac!$T40))=FALSE,"+++","++"),"+")," ")," ")</f>
        <v xml:space="preserve"> </v>
      </c>
      <c r="AX34" s="70" t="str">
        <f>IF(ISERR(FIND(AX$4,Stac!$T40))=FALSE,IF(ISERR(FIND(CONCATENATE(AX$4,"+"),Stac!$T40))=FALSE,IF(ISERR(FIND(CONCATENATE(AX$4,"++"),Stac!$T40))=FALSE,IF(ISERR(FIND(CONCATENATE(AX$4,"+++"),Stac!$T40))=FALSE,"+++","++"),"+")," ")," ")</f>
        <v xml:space="preserve"> </v>
      </c>
      <c r="AY34" s="70" t="str">
        <f>IF(ISERR(FIND(AY$4,Stac!$T40))=FALSE,IF(ISERR(FIND(CONCATENATE(AY$4,"+"),Stac!$T40))=FALSE,IF(ISERR(FIND(CONCATENATE(AY$4,"++"),Stac!$T40))=FALSE,IF(ISERR(FIND(CONCATENATE(AY$4,"+++"),Stac!$T40))=FALSE,"+++","++"),"+")," ")," ")</f>
        <v xml:space="preserve"> </v>
      </c>
      <c r="AZ34" s="70" t="str">
        <f>IF(ISERR(FIND(AZ$4,Stac!$T40))=FALSE,IF(ISERR(FIND(CONCATENATE(AZ$4,"+"),Stac!$T40))=FALSE,IF(ISERR(FIND(CONCATENATE(AZ$4,"++"),Stac!$T40))=FALSE,IF(ISERR(FIND(CONCATENATE(AZ$4,"+++"),Stac!$T40))=FALSE,"+++","++"),"+")," ")," ")</f>
        <v xml:space="preserve"> </v>
      </c>
      <c r="BA34" s="70" t="str">
        <f>IF(ISERR(FIND(BA$4,Stac!$T40))=FALSE,IF(ISERR(FIND(CONCATENATE(BA$4,"+"),Stac!$T40))=FALSE,IF(ISERR(FIND(CONCATENATE(BA$4,"++"),Stac!$T40))=FALSE,IF(ISERR(FIND(CONCATENATE(BA$4,"+++"),Stac!$T40))=FALSE,"+++","++"),"+")," ")," ")</f>
        <v xml:space="preserve"> </v>
      </c>
      <c r="BB34" s="70" t="str">
        <f>IF(ISERR(FIND(BB$4,Stac!$T40))=FALSE,IF(ISERR(FIND(CONCATENATE(BB$4,"+"),Stac!$T40))=FALSE,IF(ISERR(FIND(CONCATENATE(BB$4,"++"),Stac!$T40))=FALSE,IF(ISERR(FIND(CONCATENATE(BB$4,"+++"),Stac!$T40))=FALSE,"+++","++"),"+")," ")," ")</f>
        <v xml:space="preserve"> </v>
      </c>
      <c r="BC34" s="70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70"/>
      <c r="BE34" s="70"/>
    </row>
    <row r="35" spans="1:57">
      <c r="A35" s="72" t="str">
        <f>Stac!C41</f>
        <v>Semestr 3:</v>
      </c>
      <c r="B35" s="70" t="str">
        <f>IF(ISERR(FIND(B$4,Stac!$R40))=FALSE,IF(ISERR(FIND(CONCATENATE(B$4,"+"),Stac!$R40))=FALSE,IF(ISERR(FIND(CONCATENATE(B$4,"++"),Stac!$R40))=FALSE,IF(ISERR(FIND(CONCATENATE(B$4,"+++"),Stac!$R40))=FALSE,"+++","++"),"+"),"+")," ")</f>
        <v xml:space="preserve"> </v>
      </c>
      <c r="C35" s="70" t="str">
        <f>IF(ISERR(FIND(C$4,Stac!$R40))=FALSE,IF(ISERR(FIND(CONCATENATE(C$4,"+"),Stac!$R40))=FALSE,IF(ISERR(FIND(CONCATENATE(C$4,"++"),Stac!$R40))=FALSE,IF(ISERR(FIND(CONCATENATE(C$4,"+++"),Stac!$R40))=FALSE,"+++","++"),"+"),"+")," ")</f>
        <v xml:space="preserve"> </v>
      </c>
      <c r="D35" s="70" t="str">
        <f>IF(ISERR(FIND(D$4,Stac!$R40))=FALSE,IF(ISERR(FIND(CONCATENATE(D$4,"+"),Stac!$R40))=FALSE,IF(ISERR(FIND(CONCATENATE(D$4,"++"),Stac!$R40))=FALSE,IF(ISERR(FIND(CONCATENATE(D$4,"+++"),Stac!$R40))=FALSE,"+++","++"),"+"),"+")," ")</f>
        <v xml:space="preserve"> </v>
      </c>
      <c r="E35" s="70" t="str">
        <f>IF(ISERR(FIND(E$4,Stac!$R40))=FALSE,IF(ISERR(FIND(CONCATENATE(E$4,"+"),Stac!$R40))=FALSE,IF(ISERR(FIND(CONCATENATE(E$4,"++"),Stac!$R40))=FALSE,IF(ISERR(FIND(CONCATENATE(E$4,"+++"),Stac!$R40))=FALSE,"+++","++"),"+"),"+")," ")</f>
        <v xml:space="preserve"> </v>
      </c>
      <c r="F35" s="70" t="str">
        <f>IF(ISERR(FIND(F$4,Stac!$R40))=FALSE,IF(ISERR(FIND(CONCATENATE(F$4,"+"),Stac!$R40))=FALSE,IF(ISERR(FIND(CONCATENATE(F$4,"++"),Stac!$R40))=FALSE,IF(ISERR(FIND(CONCATENATE(F$4,"+++"),Stac!$R40))=FALSE,"+++","++"),"+"),"+")," ")</f>
        <v xml:space="preserve"> </v>
      </c>
      <c r="G35" s="70" t="str">
        <f>IF(ISERR(FIND(G$4,Stac!$R40))=FALSE,IF(ISERR(FIND(CONCATENATE(G$4,"+"),Stac!$R40))=FALSE,IF(ISERR(FIND(CONCATENATE(G$4,"++"),Stac!$R40))=FALSE,IF(ISERR(FIND(CONCATENATE(G$4,"+++"),Stac!$R40))=FALSE,"+++","++"),"+"),"+")," ")</f>
        <v xml:space="preserve"> </v>
      </c>
      <c r="H35" s="70" t="str">
        <f>IF(ISERR(FIND(H$4,Stac!$R40))=FALSE,IF(ISERR(FIND(CONCATENATE(H$4,"+"),Stac!$R40))=FALSE,IF(ISERR(FIND(CONCATENATE(H$4,"++"),Stac!$R40))=FALSE,IF(ISERR(FIND(CONCATENATE(H$4,"+++"),Stac!$R40))=FALSE,"+++","++"),"+"),"+")," ")</f>
        <v xml:space="preserve"> </v>
      </c>
      <c r="I35" s="70" t="str">
        <f>IF(ISERR(FIND(I$4,Stac!$R40))=FALSE,IF(ISERR(FIND(CONCATENATE(I$4,"+"),Stac!$R40))=FALSE,IF(ISERR(FIND(CONCATENATE(I$4,"++"),Stac!$R40))=FALSE,IF(ISERR(FIND(CONCATENATE(I$4,"+++"),Stac!$R40))=FALSE,"+++","++"),"+"),"+")," ")</f>
        <v xml:space="preserve"> </v>
      </c>
      <c r="J35" s="70" t="str">
        <f>IF(ISERR(FIND(J$4,Stac!$R40))=FALSE,IF(ISERR(FIND(CONCATENATE(J$4,"+"),Stac!$R40))=FALSE,IF(ISERR(FIND(CONCATENATE(J$4,"++"),Stac!$R40))=FALSE,IF(ISERR(FIND(CONCATENATE(J$4,"+++"),Stac!$R40))=FALSE,"+++","++"),"+"),"+")," ")</f>
        <v xml:space="preserve"> </v>
      </c>
      <c r="K35" s="70" t="str">
        <f>IF(ISERR(FIND(K$4,Stac!$R40))=FALSE,IF(ISERR(FIND(CONCATENATE(K$4,"+"),Stac!$R40))=FALSE,IF(ISERR(FIND(CONCATENATE(K$4,"++"),Stac!$R40))=FALSE,IF(ISERR(FIND(CONCATENATE(K$4,"+++"),Stac!$R40))=FALSE,"+++","++"),"+"),"+")," ")</f>
        <v xml:space="preserve"> </v>
      </c>
      <c r="L35" s="70" t="str">
        <f>IF(ISERR(FIND(L$4,Stac!$R40))=FALSE,IF(ISERR(FIND(CONCATENATE(L$4,"+"),Stac!$R40))=FALSE,IF(ISERR(FIND(CONCATENATE(L$4,"++"),Stac!$R40))=FALSE,IF(ISERR(FIND(CONCATENATE(L$4,"+++"),Stac!$R40))=FALSE,"+++","++"),"+"),"+")," ")</f>
        <v xml:space="preserve"> </v>
      </c>
      <c r="M35" s="70" t="str">
        <f>IF(ISERR(FIND(M$4,Stac!$R40))=FALSE,IF(ISERR(FIND(CONCATENATE(M$4,"+"),Stac!$R40))=FALSE,IF(ISERR(FIND(CONCATENATE(M$4,"++"),Stac!$R40))=FALSE,IF(ISERR(FIND(CONCATENATE(M$4,"+++"),Stac!$R40))=FALSE,"+++","++"),"+"),"+")," ")</f>
        <v xml:space="preserve"> </v>
      </c>
      <c r="N35" s="70" t="str">
        <f>IF(ISERR(FIND(N$4,Stac!$R40))=FALSE,IF(ISERR(FIND(CONCATENATE(N$4,"+"),Stac!$R40))=FALSE,IF(ISERR(FIND(CONCATENATE(N$4,"++"),Stac!$R40))=FALSE,IF(ISERR(FIND(CONCATENATE(N$4,"+++"),Stac!$R40))=FALSE,"+++","++"),"+"),"+")," ")</f>
        <v xml:space="preserve"> </v>
      </c>
      <c r="O35" s="70" t="str">
        <f>IF(ISERR(FIND(O$4,Stac!$R40))=FALSE,IF(ISERR(FIND(CONCATENATE(O$4,"+"),Stac!$R40))=FALSE,IF(ISERR(FIND(CONCATENATE(O$4,"++"),Stac!$R40))=FALSE,IF(ISERR(FIND(CONCATENATE(O$4,"+++"),Stac!$R40))=FALSE,"+++","++"),"+"),"+")," ")</f>
        <v xml:space="preserve"> </v>
      </c>
      <c r="P35" s="70" t="str">
        <f>IF(ISERR(FIND(P$4,Stac!$R40))=FALSE,IF(ISERR(FIND(CONCATENATE(P$4,"+"),Stac!$R40))=FALSE,IF(ISERR(FIND(CONCATENATE(P$4,"++"),Stac!$R40))=FALSE,IF(ISERR(FIND(CONCATENATE(P$4,"+++"),Stac!$R40))=FALSE,"+++","++"),"+"),"+")," ")</f>
        <v xml:space="preserve"> </v>
      </c>
      <c r="Q35" s="70" t="str">
        <f>IF(ISERR(FIND(Q$4,Stac!$R40))=FALSE,IF(ISERR(FIND(CONCATENATE(Q$4,"+"),Stac!$R40))=FALSE,IF(ISERR(FIND(CONCATENATE(Q$4,"++"),Stac!$R40))=FALSE,IF(ISERR(FIND(CONCATENATE(Q$4,"+++"),Stac!$R40))=FALSE,"+++","++"),"+"),"+")," ")</f>
        <v xml:space="preserve"> </v>
      </c>
      <c r="R35" s="70" t="str">
        <f>IF(ISERR(FIND(R$4,Stac!$R40))=FALSE,IF(ISERR(FIND(CONCATENATE(R$4,"+"),Stac!$R40))=FALSE,IF(ISERR(FIND(CONCATENATE(R$4,"++"),Stac!$R40))=FALSE,IF(ISERR(FIND(CONCATENATE(R$4,"+++"),Stac!$R40))=FALSE,"+++","++"),"+"),"+")," ")</f>
        <v xml:space="preserve"> </v>
      </c>
      <c r="S35" s="70" t="str">
        <f>IF(ISERR(FIND(S$4,Stac!$R40))=FALSE,IF(ISERR(FIND(CONCATENATE(S$4,"+"),Stac!$R40))=FALSE,IF(ISERR(FIND(CONCATENATE(S$4,"++"),Stac!$R40))=FALSE,IF(ISERR(FIND(CONCATENATE(S$4,"+++"),Stac!$R40))=FALSE,"+++","++"),"+"),"+")," ")</f>
        <v xml:space="preserve"> </v>
      </c>
      <c r="T35" s="72" t="str">
        <f>Stac!C41</f>
        <v>Semestr 3:</v>
      </c>
      <c r="U35" s="70" t="str">
        <f>IF(ISERR(FIND(U$4,Stac!$S41))=FALSE,IF(ISERR(FIND(CONCATENATE(U$4,"+"),Stac!$S41))=FALSE,IF(ISERR(FIND(CONCATENATE(U$4,"++"),Stac!$S41))=FALSE,IF(ISERR(FIND(CONCATENATE(U$4,"+++"),Stac!$S41))=FALSE,"+++","++"),"+")," ")," ")</f>
        <v xml:space="preserve"> </v>
      </c>
      <c r="V35" s="70" t="str">
        <f>IF(ISERR(FIND(V$4,Stac!$S41))=FALSE,IF(ISERR(FIND(CONCATENATE(V$4,"+"),Stac!$S41))=FALSE,IF(ISERR(FIND(CONCATENATE(V$4,"++"),Stac!$S41))=FALSE,IF(ISERR(FIND(CONCATENATE(V$4,"+++"),Stac!$S41))=FALSE,"+++","++"),"+")," ")," ")</f>
        <v xml:space="preserve"> </v>
      </c>
      <c r="W35" s="70" t="str">
        <f>IF(ISERR(FIND(W$4,Stac!$S41))=FALSE,IF(ISERR(FIND(CONCATENATE(W$4,"+"),Stac!$S41))=FALSE,IF(ISERR(FIND(CONCATENATE(W$4,"++"),Stac!$S41))=FALSE,IF(ISERR(FIND(CONCATENATE(W$4,"+++"),Stac!$S41))=FALSE,"+++","++"),"+")," ")," ")</f>
        <v xml:space="preserve"> </v>
      </c>
      <c r="X35" s="70" t="str">
        <f>IF(ISERR(FIND(X$4,Stac!$S41))=FALSE,IF(ISERR(FIND(CONCATENATE(X$4,"+"),Stac!$S41))=FALSE,IF(ISERR(FIND(CONCATENATE(X$4,"++"),Stac!$S41))=FALSE,IF(ISERR(FIND(CONCATENATE(X$4,"+++"),Stac!$S41))=FALSE,"+++","++"),"+")," ")," ")</f>
        <v xml:space="preserve"> </v>
      </c>
      <c r="Y35" s="70" t="str">
        <f>IF(ISERR(FIND(Y$4,Stac!$S41))=FALSE,IF(ISERR(FIND(CONCATENATE(Y$4,"+"),Stac!$S41))=FALSE,IF(ISERR(FIND(CONCATENATE(Y$4,"++"),Stac!$S41))=FALSE,IF(ISERR(FIND(CONCATENATE(Y$4,"+++"),Stac!$S41))=FALSE,"+++","++"),"+")," ")," ")</f>
        <v xml:space="preserve"> </v>
      </c>
      <c r="Z35" s="70" t="str">
        <f>IF(ISERR(FIND(Z$4,Stac!$S41))=FALSE,IF(ISERR(FIND(CONCATENATE(Z$4,"+"),Stac!$S41))=FALSE,IF(ISERR(FIND(CONCATENATE(Z$4,"++"),Stac!$S41))=FALSE,IF(ISERR(FIND(CONCATENATE(Z$4,"+++"),Stac!$S41))=FALSE,"+++","++"),"+")," ")," ")</f>
        <v xml:space="preserve"> </v>
      </c>
      <c r="AA35" s="70" t="str">
        <f>IF(ISERR(FIND(AA$4,Stac!$S41))=FALSE,IF(ISERR(FIND(CONCATENATE(AA$4,"+"),Stac!$S41))=FALSE,IF(ISERR(FIND(CONCATENATE(AA$4,"++"),Stac!$S41))=FALSE,IF(ISERR(FIND(CONCATENATE(AA$4,"+++"),Stac!$S41))=FALSE,"+++","++"),"+")," ")," ")</f>
        <v xml:space="preserve"> </v>
      </c>
      <c r="AB35" s="70" t="str">
        <f>IF(ISERR(FIND(AB$4,Stac!$S41))=FALSE,IF(ISERR(FIND(CONCATENATE(AB$4,"+"),Stac!$S41))=FALSE,IF(ISERR(FIND(CONCATENATE(AB$4,"++"),Stac!$S41))=FALSE,IF(ISERR(FIND(CONCATENATE(AB$4,"+++"),Stac!$S41))=FALSE,"+++","++"),"+")," ")," ")</f>
        <v xml:space="preserve"> </v>
      </c>
      <c r="AC35" s="70" t="str">
        <f>IF(ISERR(FIND(AC$4,Stac!$S41))=FALSE,IF(ISERR(FIND(CONCATENATE(AC$4,"+"),Stac!$S41))=FALSE,IF(ISERR(FIND(CONCATENATE(AC$4,"++"),Stac!$S41))=FALSE,IF(ISERR(FIND(CONCATENATE(AC$4,"+++"),Stac!$S41))=FALSE,"+++","++"),"+")," ")," ")</f>
        <v xml:space="preserve"> </v>
      </c>
      <c r="AD35" s="70" t="str">
        <f>IF(ISERR(FIND(AD$4,Stac!$S41))=FALSE,IF(ISERR(FIND(CONCATENATE(AD$4,"+"),Stac!$S41))=FALSE,IF(ISERR(FIND(CONCATENATE(AD$4,"++"),Stac!$S41))=FALSE,IF(ISERR(FIND(CONCATENATE(AD$4,"+++"),Stac!$S41))=FALSE,"+++","++"),"+")," ")," ")</f>
        <v xml:space="preserve"> </v>
      </c>
      <c r="AE35" s="70" t="str">
        <f>IF(ISERR(FIND(AE$4,Stac!$S41))=FALSE,IF(ISERR(FIND(CONCATENATE(AE$4,"+"),Stac!$S41))=FALSE,IF(ISERR(FIND(CONCATENATE(AE$4,"++"),Stac!$S41))=FALSE,IF(ISERR(FIND(CONCATENATE(AE$4,"+++"),Stac!$S41))=FALSE,"+++","++"),"+")," ")," ")</f>
        <v xml:space="preserve"> </v>
      </c>
      <c r="AF35" s="70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35" s="70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35" s="70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35" s="70" t="str">
        <f>IF(ISERR(FIND(AI$4,Stac!$S41))=FALSE,IF(ISERR(FIND(CONCATENATE(AI$4,"+"),Stac!$S41))=FALSE,IF(ISERR(FIND(CONCATENATE(AI$4,"++"),Stac!$S41))=FALSE,IF(ISERR(FIND(CONCATENATE(AI$4,"+++"),Stac!$S41))=FALSE,"+++","++"),"+")," ")," ")</f>
        <v xml:space="preserve"> </v>
      </c>
      <c r="AJ35" s="70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35" s="70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35" s="70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35" s="70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35" s="70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35" s="70" t="str">
        <f>IF(ISERR(FIND(AO$4,Stac!$S41))=FALSE,IF(ISERR(FIND(CONCATENATE(AO$4,"+"),Stac!$S41))=FALSE,IF(ISERR(FIND(CONCATENATE(AO$4,"++"),Stac!$S41))=FALSE,IF(ISERR(FIND(CONCATENATE(AO$4,"+++"),Stac!$S41))=FALSE,"+++","++"),"+")," ")," ")</f>
        <v xml:space="preserve"> </v>
      </c>
      <c r="AP35" s="70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35" s="70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35" s="70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35" s="70" t="str">
        <f>IF(ISERR(FIND(AS$4,Stac!$S41))=FALSE,IF(ISERR(FIND(CONCATENATE(AS$4,"+"),Stac!$S41))=FALSE,IF(ISERR(FIND(CONCATENATE(AS$4,"++"),Stac!$S41))=FALSE,IF(ISERR(FIND(CONCATENATE(AS$4,"+++"),Stac!$S41))=FALSE,"+++","++"),"+")," ")," ")</f>
        <v xml:space="preserve"> </v>
      </c>
      <c r="AT35" s="70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35" s="70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35" s="72" t="str">
        <f>Stac!C41</f>
        <v>Semestr 3:</v>
      </c>
      <c r="AW35" s="70" t="str">
        <f>IF(ISERR(FIND(AW$4,Stac!$T41))=FALSE,IF(ISERR(FIND(CONCATENATE(AW$4,"+"),Stac!$T41))=FALSE,IF(ISERR(FIND(CONCATENATE(AW$4,"++"),Stac!$T41))=FALSE,IF(ISERR(FIND(CONCATENATE(AW$4,"+++"),Stac!$T41))=FALSE,"+++","++"),"+")," ")," ")</f>
        <v xml:space="preserve"> </v>
      </c>
      <c r="AX35" s="70" t="str">
        <f>IF(ISERR(FIND(AX$4,Stac!$T41))=FALSE,IF(ISERR(FIND(CONCATENATE(AX$4,"+"),Stac!$T41))=FALSE,IF(ISERR(FIND(CONCATENATE(AX$4,"++"),Stac!$T41))=FALSE,IF(ISERR(FIND(CONCATENATE(AX$4,"+++"),Stac!$T41))=FALSE,"+++","++"),"+")," ")," ")</f>
        <v xml:space="preserve"> </v>
      </c>
      <c r="AY35" s="70" t="str">
        <f>IF(ISERR(FIND(AY$4,Stac!$T41))=FALSE,IF(ISERR(FIND(CONCATENATE(AY$4,"+"),Stac!$T41))=FALSE,IF(ISERR(FIND(CONCATENATE(AY$4,"++"),Stac!$T41))=FALSE,IF(ISERR(FIND(CONCATENATE(AY$4,"+++"),Stac!$T41))=FALSE,"+++","++"),"+")," ")," ")</f>
        <v xml:space="preserve"> </v>
      </c>
      <c r="AZ35" s="70" t="str">
        <f>IF(ISERR(FIND(AZ$4,Stac!$T41))=FALSE,IF(ISERR(FIND(CONCATENATE(AZ$4,"+"),Stac!$T41))=FALSE,IF(ISERR(FIND(CONCATENATE(AZ$4,"++"),Stac!$T41))=FALSE,IF(ISERR(FIND(CONCATENATE(AZ$4,"+++"),Stac!$T41))=FALSE,"+++","++"),"+")," ")," ")</f>
        <v xml:space="preserve"> </v>
      </c>
      <c r="BA35" s="70" t="str">
        <f>IF(ISERR(FIND(BA$4,Stac!$T41))=FALSE,IF(ISERR(FIND(CONCATENATE(BA$4,"+"),Stac!$T41))=FALSE,IF(ISERR(FIND(CONCATENATE(BA$4,"++"),Stac!$T41))=FALSE,IF(ISERR(FIND(CONCATENATE(BA$4,"+++"),Stac!$T41))=FALSE,"+++","++"),"+")," ")," ")</f>
        <v xml:space="preserve"> </v>
      </c>
      <c r="BB35" s="70" t="str">
        <f>IF(ISERR(FIND(BB$4,Stac!$T41))=FALSE,IF(ISERR(FIND(CONCATENATE(BB$4,"+"),Stac!$T41))=FALSE,IF(ISERR(FIND(CONCATENATE(BB$4,"++"),Stac!$T41))=FALSE,IF(ISERR(FIND(CONCATENATE(BB$4,"+++"),Stac!$T41))=FALSE,"+++","++"),"+")," ")," ")</f>
        <v xml:space="preserve"> </v>
      </c>
      <c r="BC35" s="70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70"/>
      <c r="BE35" s="70"/>
    </row>
    <row r="36" spans="1:57" hidden="1">
      <c r="A36" s="69" t="str">
        <f>Stac!C42</f>
        <v>Moduł kształcenia</v>
      </c>
      <c r="B36" s="70" t="str">
        <f>IF(ISERR(FIND(B$4,Stac!$R41))=FALSE,IF(ISERR(FIND(CONCATENATE(B$4,"+"),Stac!$R41))=FALSE,IF(ISERR(FIND(CONCATENATE(B$4,"++"),Stac!$R41))=FALSE,IF(ISERR(FIND(CONCATENATE(B$4,"+++"),Stac!$R41))=FALSE,"+++","++"),"+"),"+")," ")</f>
        <v xml:space="preserve"> </v>
      </c>
      <c r="C36" s="70" t="str">
        <f>IF(ISERR(FIND(C$4,Stac!$R41))=FALSE,IF(ISERR(FIND(CONCATENATE(C$4,"+"),Stac!$R41))=FALSE,IF(ISERR(FIND(CONCATENATE(C$4,"++"),Stac!$R41))=FALSE,IF(ISERR(FIND(CONCATENATE(C$4,"+++"),Stac!$R41))=FALSE,"+++","++"),"+"),"+")," ")</f>
        <v xml:space="preserve"> </v>
      </c>
      <c r="D36" s="70" t="str">
        <f>IF(ISERR(FIND(D$4,Stac!$R41))=FALSE,IF(ISERR(FIND(CONCATENATE(D$4,"+"),Stac!$R41))=FALSE,IF(ISERR(FIND(CONCATENATE(D$4,"++"),Stac!$R41))=FALSE,IF(ISERR(FIND(CONCATENATE(D$4,"+++"),Stac!$R41))=FALSE,"+++","++"),"+"),"+")," ")</f>
        <v xml:space="preserve"> </v>
      </c>
      <c r="E36" s="70" t="str">
        <f>IF(ISERR(FIND(E$4,Stac!$R41))=FALSE,IF(ISERR(FIND(CONCATENATE(E$4,"+"),Stac!$R41))=FALSE,IF(ISERR(FIND(CONCATENATE(E$4,"++"),Stac!$R41))=FALSE,IF(ISERR(FIND(CONCATENATE(E$4,"+++"),Stac!$R41))=FALSE,"+++","++"),"+"),"+")," ")</f>
        <v xml:space="preserve"> </v>
      </c>
      <c r="F36" s="70" t="str">
        <f>IF(ISERR(FIND(F$4,Stac!$R41))=FALSE,IF(ISERR(FIND(CONCATENATE(F$4,"+"),Stac!$R41))=FALSE,IF(ISERR(FIND(CONCATENATE(F$4,"++"),Stac!$R41))=FALSE,IF(ISERR(FIND(CONCATENATE(F$4,"+++"),Stac!$R41))=FALSE,"+++","++"),"+"),"+")," ")</f>
        <v xml:space="preserve"> </v>
      </c>
      <c r="G36" s="70" t="str">
        <f>IF(ISERR(FIND(G$4,Stac!$R41))=FALSE,IF(ISERR(FIND(CONCATENATE(G$4,"+"),Stac!$R41))=FALSE,IF(ISERR(FIND(CONCATENATE(G$4,"++"),Stac!$R41))=FALSE,IF(ISERR(FIND(CONCATENATE(G$4,"+++"),Stac!$R41))=FALSE,"+++","++"),"+"),"+")," ")</f>
        <v xml:space="preserve"> </v>
      </c>
      <c r="H36" s="70" t="str">
        <f>IF(ISERR(FIND(H$4,Stac!$R41))=FALSE,IF(ISERR(FIND(CONCATENATE(H$4,"+"),Stac!$R41))=FALSE,IF(ISERR(FIND(CONCATENATE(H$4,"++"),Stac!$R41))=FALSE,IF(ISERR(FIND(CONCATENATE(H$4,"+++"),Stac!$R41))=FALSE,"+++","++"),"+"),"+")," ")</f>
        <v xml:space="preserve"> </v>
      </c>
      <c r="I36" s="70" t="str">
        <f>IF(ISERR(FIND(I$4,Stac!$R41))=FALSE,IF(ISERR(FIND(CONCATENATE(I$4,"+"),Stac!$R41))=FALSE,IF(ISERR(FIND(CONCATENATE(I$4,"++"),Stac!$R41))=FALSE,IF(ISERR(FIND(CONCATENATE(I$4,"+++"),Stac!$R41))=FALSE,"+++","++"),"+"),"+")," ")</f>
        <v xml:space="preserve"> </v>
      </c>
      <c r="J36" s="70" t="str">
        <f>IF(ISERR(FIND(J$4,Stac!$R41))=FALSE,IF(ISERR(FIND(CONCATENATE(J$4,"+"),Stac!$R41))=FALSE,IF(ISERR(FIND(CONCATENATE(J$4,"++"),Stac!$R41))=FALSE,IF(ISERR(FIND(CONCATENATE(J$4,"+++"),Stac!$R41))=FALSE,"+++","++"),"+"),"+")," ")</f>
        <v xml:space="preserve"> </v>
      </c>
      <c r="K36" s="70" t="str">
        <f>IF(ISERR(FIND(K$4,Stac!$R41))=FALSE,IF(ISERR(FIND(CONCATENATE(K$4,"+"),Stac!$R41))=FALSE,IF(ISERR(FIND(CONCATENATE(K$4,"++"),Stac!$R41))=FALSE,IF(ISERR(FIND(CONCATENATE(K$4,"+++"),Stac!$R41))=FALSE,"+++","++"),"+"),"+")," ")</f>
        <v xml:space="preserve"> </v>
      </c>
      <c r="L36" s="70" t="str">
        <f>IF(ISERR(FIND(L$4,Stac!$R41))=FALSE,IF(ISERR(FIND(CONCATENATE(L$4,"+"),Stac!$R41))=FALSE,IF(ISERR(FIND(CONCATENATE(L$4,"++"),Stac!$R41))=FALSE,IF(ISERR(FIND(CONCATENATE(L$4,"+++"),Stac!$R41))=FALSE,"+++","++"),"+"),"+")," ")</f>
        <v xml:space="preserve"> </v>
      </c>
      <c r="M36" s="70" t="str">
        <f>IF(ISERR(FIND(M$4,Stac!$R41))=FALSE,IF(ISERR(FIND(CONCATENATE(M$4,"+"),Stac!$R41))=FALSE,IF(ISERR(FIND(CONCATENATE(M$4,"++"),Stac!$R41))=FALSE,IF(ISERR(FIND(CONCATENATE(M$4,"+++"),Stac!$R41))=FALSE,"+++","++"),"+"),"+")," ")</f>
        <v xml:space="preserve"> </v>
      </c>
      <c r="N36" s="70" t="str">
        <f>IF(ISERR(FIND(N$4,Stac!$R41))=FALSE,IF(ISERR(FIND(CONCATENATE(N$4,"+"),Stac!$R41))=FALSE,IF(ISERR(FIND(CONCATENATE(N$4,"++"),Stac!$R41))=FALSE,IF(ISERR(FIND(CONCATENATE(N$4,"+++"),Stac!$R41))=FALSE,"+++","++"),"+"),"+")," ")</f>
        <v xml:space="preserve"> </v>
      </c>
      <c r="O36" s="70" t="str">
        <f>IF(ISERR(FIND(O$4,Stac!$R41))=FALSE,IF(ISERR(FIND(CONCATENATE(O$4,"+"),Stac!$R41))=FALSE,IF(ISERR(FIND(CONCATENATE(O$4,"++"),Stac!$R41))=FALSE,IF(ISERR(FIND(CONCATENATE(O$4,"+++"),Stac!$R41))=FALSE,"+++","++"),"+"),"+")," ")</f>
        <v xml:space="preserve"> </v>
      </c>
      <c r="P36" s="70" t="str">
        <f>IF(ISERR(FIND(P$4,Stac!$R41))=FALSE,IF(ISERR(FIND(CONCATENATE(P$4,"+"),Stac!$R41))=FALSE,IF(ISERR(FIND(CONCATENATE(P$4,"++"),Stac!$R41))=FALSE,IF(ISERR(FIND(CONCATENATE(P$4,"+++"),Stac!$R41))=FALSE,"+++","++"),"+"),"+")," ")</f>
        <v xml:space="preserve"> </v>
      </c>
      <c r="Q36" s="70" t="str">
        <f>IF(ISERR(FIND(Q$4,Stac!$R41))=FALSE,IF(ISERR(FIND(CONCATENATE(Q$4,"+"),Stac!$R41))=FALSE,IF(ISERR(FIND(CONCATENATE(Q$4,"++"),Stac!$R41))=FALSE,IF(ISERR(FIND(CONCATENATE(Q$4,"+++"),Stac!$R41))=FALSE,"+++","++"),"+"),"+")," ")</f>
        <v xml:space="preserve"> </v>
      </c>
      <c r="R36" s="70" t="str">
        <f>IF(ISERR(FIND(R$4,Stac!$R41))=FALSE,IF(ISERR(FIND(CONCATENATE(R$4,"+"),Stac!$R41))=FALSE,IF(ISERR(FIND(CONCATENATE(R$4,"++"),Stac!$R41))=FALSE,IF(ISERR(FIND(CONCATENATE(R$4,"+++"),Stac!$R41))=FALSE,"+++","++"),"+"),"+")," ")</f>
        <v xml:space="preserve"> </v>
      </c>
      <c r="S36" s="70" t="str">
        <f>IF(ISERR(FIND(S$4,Stac!$R41))=FALSE,IF(ISERR(FIND(CONCATENATE(S$4,"+"),Stac!$R41))=FALSE,IF(ISERR(FIND(CONCATENATE(S$4,"++"),Stac!$R41))=FALSE,IF(ISERR(FIND(CONCATENATE(S$4,"+++"),Stac!$R41))=FALSE,"+++","++"),"+"),"+")," ")</f>
        <v xml:space="preserve"> </v>
      </c>
      <c r="T36" s="71" t="str">
        <f>Stac!C42</f>
        <v>Moduł kształcenia</v>
      </c>
      <c r="U36" s="70" t="str">
        <f>IF(ISERR(FIND(U$4,Stac!$S42))=FALSE,IF(ISERR(FIND(CONCATENATE(U$4,"+"),Stac!$S42))=FALSE,IF(ISERR(FIND(CONCATENATE(U$4,"++"),Stac!$S42))=FALSE,IF(ISERR(FIND(CONCATENATE(U$4,"+++"),Stac!$S42))=FALSE,"+++","++"),"+"),"-"),"-")</f>
        <v>-</v>
      </c>
      <c r="V36" s="70" t="str">
        <f>IF(ISERR(FIND(V$4,Stac!$S42))=FALSE,IF(ISERR(FIND(CONCATENATE(V$4,"+"),Stac!$S42))=FALSE,IF(ISERR(FIND(CONCATENATE(V$4,"++"),Stac!$S42))=FALSE,IF(ISERR(FIND(CONCATENATE(V$4,"+++"),Stac!$S42))=FALSE,"+++","++"),"+"),"-"),"-")</f>
        <v>-</v>
      </c>
      <c r="W36" s="70" t="str">
        <f>IF(ISERR(FIND(W$4,Stac!$S42))=FALSE,IF(ISERR(FIND(CONCATENATE(W$4,"+"),Stac!$S42))=FALSE,IF(ISERR(FIND(CONCATENATE(W$4,"++"),Stac!$S42))=FALSE,IF(ISERR(FIND(CONCATENATE(W$4,"+++"),Stac!$S42))=FALSE,"+++","++"),"+"),"-"),"-")</f>
        <v>-</v>
      </c>
      <c r="X36" s="70" t="str">
        <f>IF(ISERR(FIND(X$4,Stac!$S42))=FALSE,IF(ISERR(FIND(CONCATENATE(X$4,"+"),Stac!$S42))=FALSE,IF(ISERR(FIND(CONCATENATE(X$4,"++"),Stac!$S42))=FALSE,IF(ISERR(FIND(CONCATENATE(X$4,"+++"),Stac!$S42))=FALSE,"+++","++"),"+"),"-"),"-")</f>
        <v>-</v>
      </c>
      <c r="Y36" s="70" t="str">
        <f>IF(ISERR(FIND(Y$4,Stac!$S42))=FALSE,IF(ISERR(FIND(CONCATENATE(Y$4,"+"),Stac!$S42))=FALSE,IF(ISERR(FIND(CONCATENATE(Y$4,"++"),Stac!$S42))=FALSE,IF(ISERR(FIND(CONCATENATE(Y$4,"+++"),Stac!$S42))=FALSE,"+++","++"),"+"),"-"),"-")</f>
        <v>-</v>
      </c>
      <c r="Z36" s="70" t="str">
        <f>IF(ISERR(FIND(Z$4,Stac!$S42))=FALSE,IF(ISERR(FIND(CONCATENATE(Z$4,"+"),Stac!$S42))=FALSE,IF(ISERR(FIND(CONCATENATE(Z$4,"++"),Stac!$S42))=FALSE,IF(ISERR(FIND(CONCATENATE(Z$4,"+++"),Stac!$S42))=FALSE,"+++","++"),"+"),"-"),"-")</f>
        <v>-</v>
      </c>
      <c r="AA36" s="70" t="str">
        <f>IF(ISERR(FIND(AA$4,Stac!$S42))=FALSE,IF(ISERR(FIND(CONCATENATE(AA$4,"+"),Stac!$S42))=FALSE,IF(ISERR(FIND(CONCATENATE(AA$4,"++"),Stac!$S42))=FALSE,IF(ISERR(FIND(CONCATENATE(AA$4,"+++"),Stac!$S42))=FALSE,"+++","++"),"+"),"-"),"-")</f>
        <v>-</v>
      </c>
      <c r="AB36" s="70" t="str">
        <f>IF(ISERR(FIND(AB$4,Stac!$S42))=FALSE,IF(ISERR(FIND(CONCATENATE(AB$4,"+"),Stac!$S42))=FALSE,IF(ISERR(FIND(CONCATENATE(AB$4,"++"),Stac!$S42))=FALSE,IF(ISERR(FIND(CONCATENATE(AB$4,"+++"),Stac!$S42))=FALSE,"+++","++"),"+"),"-"),"-")</f>
        <v>-</v>
      </c>
      <c r="AC36" s="70" t="str">
        <f>IF(ISERR(FIND(AC$4,Stac!$S42))=FALSE,IF(ISERR(FIND(CONCATENATE(AC$4,"+"),Stac!$S42))=FALSE,IF(ISERR(FIND(CONCATENATE(AC$4,"++"),Stac!$S42))=FALSE,IF(ISERR(FIND(CONCATENATE(AC$4,"+++"),Stac!$S42))=FALSE,"+++","++"),"+"),"-"),"-")</f>
        <v>-</v>
      </c>
      <c r="AD36" s="70" t="str">
        <f>IF(ISERR(FIND(AD$4,Stac!$S42))=FALSE,IF(ISERR(FIND(CONCATENATE(AD$4,"+"),Stac!$S42))=FALSE,IF(ISERR(FIND(CONCATENATE(AD$4,"++"),Stac!$S42))=FALSE,IF(ISERR(FIND(CONCATENATE(AD$4,"+++"),Stac!$S42))=FALSE,"+++","++"),"+"),"-"),"-")</f>
        <v>-</v>
      </c>
      <c r="AE36" s="70" t="str">
        <f>IF(ISERR(FIND(AE$4,Stac!$S42))=FALSE,IF(ISERR(FIND(CONCATENATE(AE$4,"+"),Stac!$S42))=FALSE,IF(ISERR(FIND(CONCATENATE(AE$4,"++"),Stac!$S42))=FALSE,IF(ISERR(FIND(CONCATENATE(AE$4,"+++"),Stac!$S42))=FALSE,"+++","++"),"+"),"-"),"-")</f>
        <v>-</v>
      </c>
      <c r="AF36" s="70" t="str">
        <f>IF(ISERR(FIND(AF$4,Stac!$S42))=FALSE,IF(ISERR(FIND(CONCATENATE(AF$4,"+"),Stac!$S42))=FALSE,IF(ISERR(FIND(CONCATENATE(AF$4,"++"),Stac!$S42))=FALSE,IF(ISERR(FIND(CONCATENATE(AF$4,"+++"),Stac!$S42))=FALSE,"+++","++"),"+"),"-"),"-")</f>
        <v>-</v>
      </c>
      <c r="AG36" s="70" t="str">
        <f>IF(ISERR(FIND(AG$4,Stac!$S42))=FALSE,IF(ISERR(FIND(CONCATENATE(AG$4,"+"),Stac!$S42))=FALSE,IF(ISERR(FIND(CONCATENATE(AG$4,"++"),Stac!$S42))=FALSE,IF(ISERR(FIND(CONCATENATE(AG$4,"+++"),Stac!$S42))=FALSE,"+++","++"),"+"),"-"),"-")</f>
        <v>-</v>
      </c>
      <c r="AH36" s="70" t="str">
        <f>IF(ISERR(FIND(AH$4,Stac!$S42))=FALSE,IF(ISERR(FIND(CONCATENATE(AH$4,"+"),Stac!$S42))=FALSE,IF(ISERR(FIND(CONCATENATE(AH$4,"++"),Stac!$S42))=FALSE,IF(ISERR(FIND(CONCATENATE(AH$4,"+++"),Stac!$S42))=FALSE,"+++","++"),"+"),"-"),"-")</f>
        <v>-</v>
      </c>
      <c r="AI36" s="70" t="str">
        <f>IF(ISERR(FIND(AI$4,Stac!$S42))=FALSE,IF(ISERR(FIND(CONCATENATE(AI$4,"+"),Stac!$S42))=FALSE,IF(ISERR(FIND(CONCATENATE(AI$4,"++"),Stac!$S42))=FALSE,IF(ISERR(FIND(CONCATENATE(AI$4,"+++"),Stac!$S42))=FALSE,"+++","++"),"+"),"-"),"-")</f>
        <v>-</v>
      </c>
      <c r="AJ36" s="70" t="str">
        <f>IF(ISERR(FIND(AJ$4,Stac!$S42))=FALSE,IF(ISERR(FIND(CONCATENATE(AJ$4,"+"),Stac!$S42))=FALSE,IF(ISERR(FIND(CONCATENATE(AJ$4,"++"),Stac!$S42))=FALSE,IF(ISERR(FIND(CONCATENATE(AJ$4,"+++"),Stac!$S42))=FALSE,"+++","++"),"+"),"-"),"-")</f>
        <v>-</v>
      </c>
      <c r="AK36" s="70" t="str">
        <f>IF(ISERR(FIND(AK$4,Stac!$S42))=FALSE,IF(ISERR(FIND(CONCATENATE(AK$4,"+"),Stac!$S42))=FALSE,IF(ISERR(FIND(CONCATENATE(AK$4,"++"),Stac!$S42))=FALSE,IF(ISERR(FIND(CONCATENATE(AK$4,"+++"),Stac!$S42))=FALSE,"+++","++"),"+"),"-"),"-")</f>
        <v>-</v>
      </c>
      <c r="AL36" s="70" t="str">
        <f>IF(ISERR(FIND(AL$4,Stac!$S42))=FALSE,IF(ISERR(FIND(CONCATENATE(AL$4,"+"),Stac!$S42))=FALSE,IF(ISERR(FIND(CONCATENATE(AL$4,"++"),Stac!$S42))=FALSE,IF(ISERR(FIND(CONCATENATE(AL$4,"+++"),Stac!$S42))=FALSE,"+++","++"),"+"),"-"),"-")</f>
        <v>-</v>
      </c>
      <c r="AM36" s="70" t="str">
        <f>IF(ISERR(FIND(AM$4,Stac!$S42))=FALSE,IF(ISERR(FIND(CONCATENATE(AM$4,"+"),Stac!$S42))=FALSE,IF(ISERR(FIND(CONCATENATE(AM$4,"++"),Stac!$S42))=FALSE,IF(ISERR(FIND(CONCATENATE(AM$4,"+++"),Stac!$S42))=FALSE,"+++","++"),"+"),"-"),"-")</f>
        <v>-</v>
      </c>
      <c r="AN36" s="70" t="str">
        <f>IF(ISERR(FIND(AN$4,Stac!$S42))=FALSE,IF(ISERR(FIND(CONCATENATE(AN$4,"+"),Stac!$S42))=FALSE,IF(ISERR(FIND(CONCATENATE(AN$4,"++"),Stac!$S42))=FALSE,IF(ISERR(FIND(CONCATENATE(AN$4,"+++"),Stac!$S42))=FALSE,"+++","++"),"+"),"-"),"-")</f>
        <v>-</v>
      </c>
      <c r="AO36" s="70" t="str">
        <f>IF(ISERR(FIND(AO$4,Stac!$S42))=FALSE,IF(ISERR(FIND(CONCATENATE(AO$4,"+"),Stac!$S42))=FALSE,IF(ISERR(FIND(CONCATENATE(AO$4,"++"),Stac!$S42))=FALSE,IF(ISERR(FIND(CONCATENATE(AO$4,"+++"),Stac!$S42))=FALSE,"+++","++"),"+"),"-"),"-")</f>
        <v>-</v>
      </c>
      <c r="AP36" s="70" t="str">
        <f>IF(ISERR(FIND(AP$4,Stac!$S42))=FALSE,IF(ISERR(FIND(CONCATENATE(AP$4,"+"),Stac!$S42))=FALSE,IF(ISERR(FIND(CONCATENATE(AP$4,"++"),Stac!$S42))=FALSE,IF(ISERR(FIND(CONCATENATE(AP$4,"+++"),Stac!$S42))=FALSE,"+++","++"),"+"),"-"),"-")</f>
        <v>-</v>
      </c>
      <c r="AQ36" s="70" t="str">
        <f>IF(ISERR(FIND(AQ$4,Stac!$S42))=FALSE,IF(ISERR(FIND(CONCATENATE(AQ$4,"+"),Stac!$S42))=FALSE,IF(ISERR(FIND(CONCATENATE(AQ$4,"++"),Stac!$S42))=FALSE,IF(ISERR(FIND(CONCATENATE(AQ$4,"+++"),Stac!$S42))=FALSE,"+++","++"),"+"),"-"),"-")</f>
        <v>-</v>
      </c>
      <c r="AR36" s="70"/>
      <c r="AS36" s="70"/>
      <c r="AT36" s="70"/>
      <c r="AU36" s="70"/>
      <c r="AV36" s="71" t="str">
        <f>Stac!C42</f>
        <v>Moduł kształcenia</v>
      </c>
      <c r="AW36" s="70" t="str">
        <f>IF(ISERR(FIND(AW$4,Stac!$T42))=FALSE,IF(ISERR(FIND(CONCATENATE(AW$4,"+"),Stac!$T42))=FALSE,IF(ISERR(FIND(CONCATENATE(AW$4,"++"),Stac!$T42))=FALSE,IF(ISERR(FIND(CONCATENATE(AW$4,"+++"),Stac!$T42))=FALSE,"+++","++"),"+"),"-"),"-")</f>
        <v>-</v>
      </c>
      <c r="AX36" s="70" t="str">
        <f>IF(ISERR(FIND(AX$4,Stac!$T42))=FALSE,IF(ISERR(FIND(CONCATENATE(AX$4,"+"),Stac!$T42))=FALSE,IF(ISERR(FIND(CONCATENATE(AX$4,"++"),Stac!$T42))=FALSE,IF(ISERR(FIND(CONCATENATE(AX$4,"+++"),Stac!$T42))=FALSE,"+++","++"),"+"),"-"),"-")</f>
        <v>-</v>
      </c>
      <c r="AY36" s="70" t="str">
        <f>IF(ISERR(FIND(AY$4,Stac!$T42))=FALSE,IF(ISERR(FIND(CONCATENATE(AY$4,"+"),Stac!$T42))=FALSE,IF(ISERR(FIND(CONCATENATE(AY$4,"++"),Stac!$T42))=FALSE,IF(ISERR(FIND(CONCATENATE(AY$4,"+++"),Stac!$T42))=FALSE,"+++","++"),"+"),"-"),"-")</f>
        <v>-</v>
      </c>
      <c r="AZ36" s="70" t="str">
        <f>IF(ISERR(FIND(AZ$4,Stac!$T42))=FALSE,IF(ISERR(FIND(CONCATENATE(AZ$4,"+"),Stac!$T42))=FALSE,IF(ISERR(FIND(CONCATENATE(AZ$4,"++"),Stac!$T42))=FALSE,IF(ISERR(FIND(CONCATENATE(AZ$4,"+++"),Stac!$T42))=FALSE,"+++","++"),"+"),"-"),"-")</f>
        <v>-</v>
      </c>
      <c r="BA36" s="70" t="str">
        <f>IF(ISERR(FIND(BA$4,Stac!$T42))=FALSE,IF(ISERR(FIND(CONCATENATE(BA$4,"+"),Stac!$T42))=FALSE,IF(ISERR(FIND(CONCATENATE(BA$4,"++"),Stac!$T42))=FALSE,IF(ISERR(FIND(CONCATENATE(BA$4,"+++"),Stac!$T42))=FALSE,"+++","++"),"+"),"-"),"-")</f>
        <v>-</v>
      </c>
      <c r="BB36" s="70" t="str">
        <f>IF(ISERR(FIND(BB$4,Stac!$T42))=FALSE,IF(ISERR(FIND(CONCATENATE(BB$4,"+"),Stac!$T42))=FALSE,IF(ISERR(FIND(CONCATENATE(BB$4,"++"),Stac!$T42))=FALSE,IF(ISERR(FIND(CONCATENATE(BB$4,"+++"),Stac!$T42))=FALSE,"+++","++"),"+"),"-"),"-")</f>
        <v>-</v>
      </c>
      <c r="BC36" s="70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70"/>
      <c r="BE36" s="70"/>
    </row>
    <row r="37" spans="1:57" ht="30.6" customHeight="1">
      <c r="A37" s="69" t="str">
        <f>Stac!C43</f>
        <v xml:space="preserve">Inteligentne  systemy  pomiaru  i  sterowania  </v>
      </c>
      <c r="B37" s="70" t="str">
        <f>IF(ISERR(FIND(B$4,Stac!$R43))=FALSE,IF(ISERR(FIND(CONCATENATE(B$4,"+"),Stac!$R43))=FALSE,IF(ISERR(FIND(CONCATENATE(B$4,"++"),Stac!$R43))=FALSE,IF(ISERR(FIND(CONCATENATE(B$4,"+++"),Stac!$R43))=FALSE,"+++","++"),"+")," ")," ")</f>
        <v xml:space="preserve"> </v>
      </c>
      <c r="C37" s="70" t="str">
        <f>IF(ISERR(FIND(C$4,Stac!$R43))=FALSE,IF(ISERR(FIND(CONCATENATE(C$4,"+"),Stac!$R43))=FALSE,IF(ISERR(FIND(CONCATENATE(C$4,"++"),Stac!$R43))=FALSE,IF(ISERR(FIND(CONCATENATE(C$4,"+++"),Stac!$R43))=FALSE,"+++","++"),"+")," ")," ")</f>
        <v>+</v>
      </c>
      <c r="D37" s="70" t="str">
        <f>IF(ISERR(FIND(D$4,Stac!$R43))=FALSE,IF(ISERR(FIND(CONCATENATE(D$4,"+"),Stac!$R43))=FALSE,IF(ISERR(FIND(CONCATENATE(D$4,"++"),Stac!$R43))=FALSE,IF(ISERR(FIND(CONCATENATE(D$4,"+++"),Stac!$R43))=FALSE,"+++","++"),"+")," ")," ")</f>
        <v xml:space="preserve"> </v>
      </c>
      <c r="E37" s="70" t="str">
        <f>IF(ISERR(FIND(E$4,Stac!$R43))=FALSE,IF(ISERR(FIND(CONCATENATE(E$4,"+"),Stac!$R43))=FALSE,IF(ISERR(FIND(CONCATENATE(E$4,"++"),Stac!$R43))=FALSE,IF(ISERR(FIND(CONCATENATE(E$4,"+++"),Stac!$R43))=FALSE,"+++","++"),"+")," ")," ")</f>
        <v xml:space="preserve"> </v>
      </c>
      <c r="F37" s="70" t="str">
        <f>IF(ISERR(FIND(F$4,Stac!$R43))=FALSE,IF(ISERR(FIND(CONCATENATE(F$4,"+"),Stac!$R43))=FALSE,IF(ISERR(FIND(CONCATENATE(F$4,"++"),Stac!$R43))=FALSE,IF(ISERR(FIND(CONCATENATE(F$4,"+++"),Stac!$R43))=FALSE,"+++","++"),"+")," ")," ")</f>
        <v xml:space="preserve"> </v>
      </c>
      <c r="G37" s="70" t="str">
        <f>IF(ISERR(FIND(G$4,Stac!$R43))=FALSE,IF(ISERR(FIND(CONCATENATE(G$4,"+"),Stac!$R43))=FALSE,IF(ISERR(FIND(CONCATENATE(G$4,"++"),Stac!$R43))=FALSE,IF(ISERR(FIND(CONCATENATE(G$4,"+++"),Stac!$R43))=FALSE,"+++","++"),"+")," ")," ")</f>
        <v xml:space="preserve"> </v>
      </c>
      <c r="H37" s="70" t="str">
        <f>IF(ISERR(FIND(H$4,Stac!$R43))=FALSE,IF(ISERR(FIND(CONCATENATE(H$4,"+"),Stac!$R43))=FALSE,IF(ISERR(FIND(CONCATENATE(H$4,"++"),Stac!$R43))=FALSE,IF(ISERR(FIND(CONCATENATE(H$4,"+++"),Stac!$R43))=FALSE,"+++","++"),"+")," ")," ")</f>
        <v>+</v>
      </c>
      <c r="I37" s="70" t="str">
        <f>IF(ISERR(FIND(I$4,Stac!$R43))=FALSE,IF(ISERR(FIND(CONCATENATE(I$4,"+"),Stac!$R43))=FALSE,IF(ISERR(FIND(CONCATENATE(I$4,"++"),Stac!$R43))=FALSE,IF(ISERR(FIND(CONCATENATE(I$4,"+++"),Stac!$R43))=FALSE,"+++","++"),"+")," ")," ")</f>
        <v xml:space="preserve"> </v>
      </c>
      <c r="J37" s="70" t="str">
        <f>IF(ISERR(FIND(J$4,Stac!$R43))=FALSE,IF(ISERR(FIND(CONCATENATE(J$4,"+"),Stac!$R43))=FALSE,IF(ISERR(FIND(CONCATENATE(J$4,"++"),Stac!$R43))=FALSE,IF(ISERR(FIND(CONCATENATE(J$4,"+++"),Stac!$R43))=FALSE,"+++","++"),"+")," ")," ")</f>
        <v xml:space="preserve"> </v>
      </c>
      <c r="K37" s="70" t="str">
        <f>IF(ISERR(FIND(K$4,Stac!$R43))=FALSE,IF(ISERR(FIND(CONCATENATE(K$4,"+"),Stac!$R43))=FALSE,IF(ISERR(FIND(CONCATENATE(K$4,"++"),Stac!$R43))=FALSE,IF(ISERR(FIND(CONCATENATE(K$4,"+++"),Stac!$R43))=FALSE,"+++","++"),"+")," ")," ")</f>
        <v xml:space="preserve"> </v>
      </c>
      <c r="L37" s="70" t="str">
        <f>IF(ISERR(FIND(L$4,Stac!$R43))=FALSE,IF(ISERR(FIND(CONCATENATE(L$4,"+"),Stac!$R43))=FALSE,IF(ISERR(FIND(CONCATENATE(L$4,"++"),Stac!$R43))=FALSE,IF(ISERR(FIND(CONCATENATE(L$4,"+++"),Stac!$R43))=FALSE,"+++","++"),"+")," ")," ")</f>
        <v xml:space="preserve"> </v>
      </c>
      <c r="M37" s="70" t="str">
        <f>IF(ISERR(FIND(M$4,Stac!$R43))=FALSE,IF(ISERR(FIND(CONCATENATE(M$4,"+"),Stac!$R43))=FALSE,IF(ISERR(FIND(CONCATENATE(M$4,"++"),Stac!$R43))=FALSE,IF(ISERR(FIND(CONCATENATE(M$4,"+++"),Stac!$R43))=FALSE,"+++","++"),"+")," ")," ")</f>
        <v>+</v>
      </c>
      <c r="N37" s="70" t="str">
        <f>IF(ISERR(FIND(N$4,Stac!$R43))=FALSE,IF(ISERR(FIND(CONCATENATE(N$4,"+"),Stac!$R43))=FALSE,IF(ISERR(FIND(CONCATENATE(N$4,"++"),Stac!$R43))=FALSE,IF(ISERR(FIND(CONCATENATE(N$4,"+++"),Stac!$R43))=FALSE,"+++","++"),"+")," ")," ")</f>
        <v xml:space="preserve"> </v>
      </c>
      <c r="O37" s="70" t="str">
        <f>IF(ISERR(FIND(O$4,Stac!$R43))=FALSE,IF(ISERR(FIND(CONCATENATE(O$4,"+"),Stac!$R43))=FALSE,IF(ISERR(FIND(CONCATENATE(O$4,"++"),Stac!$R43))=FALSE,IF(ISERR(FIND(CONCATENATE(O$4,"+++"),Stac!$R43))=FALSE,"+++","++"),"+")," ")," ")</f>
        <v xml:space="preserve"> </v>
      </c>
      <c r="P37" s="70" t="str">
        <f>IF(ISERR(FIND(P$4,Stac!$R43))=FALSE,IF(ISERR(FIND(CONCATENATE(P$4,"+"),Stac!$R43))=FALSE,IF(ISERR(FIND(CONCATENATE(P$4,"++"),Stac!$R43))=FALSE,IF(ISERR(FIND(CONCATENATE(P$4,"+++"),Stac!$R43))=FALSE,"+++","++"),"+")," ")," ")</f>
        <v xml:space="preserve"> </v>
      </c>
      <c r="Q37" s="70" t="str">
        <f>IF(ISERR(FIND(Q$4,Stac!$R43))=FALSE,IF(ISERR(FIND(CONCATENATE(Q$4,"+"),Stac!$R43))=FALSE,IF(ISERR(FIND(CONCATENATE(Q$4,"++"),Stac!$R43))=FALSE,IF(ISERR(FIND(CONCATENATE(Q$4,"+++"),Stac!$R43))=FALSE,"+++","++"),"+")," ")," ")</f>
        <v xml:space="preserve"> </v>
      </c>
      <c r="R37" s="70" t="str">
        <f>IF(ISERR(FIND(R$4,Stac!$R43))=FALSE,IF(ISERR(FIND(CONCATENATE(R$4,"+"),Stac!$R43))=FALSE,IF(ISERR(FIND(CONCATENATE(R$4,"++"),Stac!$R43))=FALSE,IF(ISERR(FIND(CONCATENATE(R$4,"+++"),Stac!$R43))=FALSE,"+++","++"),"+")," ")," ")</f>
        <v xml:space="preserve"> </v>
      </c>
      <c r="S37" s="70" t="str">
        <f>IF(ISERR(FIND(S$4,Stac!$R43))=FALSE,IF(ISERR(FIND(CONCATENATE(S$4,"+"),Stac!$R43))=FALSE,IF(ISERR(FIND(CONCATENATE(S$4,"++"),Stac!$R43))=FALSE,IF(ISERR(FIND(CONCATENATE(S$4,"+++"),Stac!$R43))=FALSE,"+++","++"),"+")," ")," ")</f>
        <v>+</v>
      </c>
      <c r="T37" s="71" t="str">
        <f>Stac!C43</f>
        <v xml:space="preserve">Inteligentne  systemy  pomiaru  i  sterowania  </v>
      </c>
      <c r="U37" s="70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7" s="70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7" s="70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7" s="70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7" s="70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7" s="70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7" s="70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7" s="70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7" s="70" t="str">
        <f>IF(ISERR(FIND(AC$4,Stac!$S43))=FALSE,IF(ISERR(FIND(CONCATENATE(AC$4,"+"),Stac!$S43))=FALSE,IF(ISERR(FIND(CONCATENATE(AC$4,"++"),Stac!$S43))=FALSE,IF(ISERR(FIND(CONCATENATE(AC$4,"+++"),Stac!$S43))=FALSE,"+++","++"),"+")," ")," ")</f>
        <v>+</v>
      </c>
      <c r="AD37" s="70" t="str">
        <f>IF(ISERR(FIND(AD$4,Stac!$S43))=FALSE,IF(ISERR(FIND(CONCATENATE(AD$4,"+"),Stac!$S43))=FALSE,IF(ISERR(FIND(CONCATENATE(AD$4,"++"),Stac!$S43))=FALSE,IF(ISERR(FIND(CONCATENATE(AD$4,"+++"),Stac!$S43))=FALSE,"+++","++"),"+")," ")," ")</f>
        <v>+</v>
      </c>
      <c r="AE37" s="70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7" s="70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7" s="70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37" s="70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7" s="70" t="str">
        <f>IF(ISERR(FIND(AI$4,Stac!$S43))=FALSE,IF(ISERR(FIND(CONCATENATE(AI$4,"+"),Stac!$S43))=FALSE,IF(ISERR(FIND(CONCATENATE(AI$4,"++"),Stac!$S43))=FALSE,IF(ISERR(FIND(CONCATENATE(AI$4,"+++"),Stac!$S43))=FALSE,"+++","++"),"+")," ")," ")</f>
        <v xml:space="preserve"> </v>
      </c>
      <c r="AJ37" s="70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37" s="70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7" s="70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7" s="70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7" s="70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7" s="70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7" s="70" t="str">
        <f>IF(ISERR(FIND(AP$4,Stac!$S43))=FALSE,IF(ISERR(FIND(CONCATENATE(AP$4,"+"),Stac!$S43))=FALSE,IF(ISERR(FIND(CONCATENATE(AP$4,"++"),Stac!$S43))=FALSE,IF(ISERR(FIND(CONCATENATE(AP$4,"+++"),Stac!$S43))=FALSE,"+++","++"),"+")," ")," ")</f>
        <v xml:space="preserve"> </v>
      </c>
      <c r="AQ37" s="70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37" s="70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7" s="70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7" s="70" t="str">
        <f>IF(ISERR(FIND(AT$4,Stac!$S43))=FALSE,IF(ISERR(FIND(CONCATENATE(AT$4,"+"),Stac!$S43))=FALSE,IF(ISERR(FIND(CONCATENATE(AT$4,"++"),Stac!$S43))=FALSE,IF(ISERR(FIND(CONCATENATE(AT$4,"+++"),Stac!$S43))=FALSE,"+++","++"),"+")," ")," ")</f>
        <v>+</v>
      </c>
      <c r="AU37" s="70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7" s="71" t="str">
        <f>Stac!C43</f>
        <v xml:space="preserve">Inteligentne  systemy  pomiaru  i  sterowania  </v>
      </c>
      <c r="AW37" s="70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7" s="70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7" s="70" t="str">
        <f>IF(ISERR(FIND(AY$4,Stac!$T43))=FALSE,IF(ISERR(FIND(CONCATENATE(AY$4,"+"),Stac!$T43))=FALSE,IF(ISERR(FIND(CONCATENATE(AY$4,"++"),Stac!$T43))=FALSE,IF(ISERR(FIND(CONCATENATE(AY$4,"+++"),Stac!$T43))=FALSE,"+++","++"),"+")," ")," ")</f>
        <v xml:space="preserve"> </v>
      </c>
      <c r="AZ37" s="70" t="str">
        <f>IF(ISERR(FIND(AZ$4,Stac!$T43))=FALSE,IF(ISERR(FIND(CONCATENATE(AZ$4,"+"),Stac!$T43))=FALSE,IF(ISERR(FIND(CONCATENATE(AZ$4,"++"),Stac!$T43))=FALSE,IF(ISERR(FIND(CONCATENATE(AZ$4,"+++"),Stac!$T43))=FALSE,"+++","++"),"+")," ")," ")</f>
        <v>+</v>
      </c>
      <c r="BA37" s="70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7" s="70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7" s="70" t="str">
        <f>IF(ISERR(FIND(BC$4,Stac!$T43))=0,IF(ISERR(FIND(CONCATENATE(BC$4,"+"),Stac!$T43))=0,IF(ISERR(FIND(CONCATENATE(BC$4,"++"),Stac!$T43))=0,IF(ISERR(FIND(CONCATENATE(BC$4,"+++"),Stac!$T43))=0,"+++","++"),"+"),"-"),"-")</f>
        <v>-</v>
      </c>
      <c r="BD37" s="70" t="str">
        <f>IF(ISERR(FIND(BD$4,Stac!$T43))=0,IF(ISERR(FIND(CONCATENATE(BD$4,"+"),Stac!$T43))=0,IF(ISERR(FIND(CONCATENATE(BD$4,"++"),Stac!$T43))=0,IF(ISERR(FIND(CONCATENATE(BD$4,"+++"),Stac!$T43))=0,"+++","++"),"+"),"-"),"-")</f>
        <v>-</v>
      </c>
      <c r="BE37" s="70" t="str">
        <f>IF(ISERR(FIND(BE$4,Stac!$T43))=0,IF(ISERR(FIND(CONCATENATE(BE$4,"+"),Stac!$T43))=0,IF(ISERR(FIND(CONCATENATE(BE$4,"++"),Stac!$T43))=0,IF(ISERR(FIND(CONCATENATE(BE$4,"+++"),Stac!$T43))=0,"+++","++"),"+"),"-"),"-")</f>
        <v>-</v>
      </c>
    </row>
    <row r="38" spans="1:57" ht="25.5">
      <c r="A38" s="69" t="str">
        <f>Stac!C44</f>
        <v>Systemy sterowania  tolerujące uszkodzenia</v>
      </c>
      <c r="B38" s="70" t="str">
        <f>IF(ISERR(FIND(B$4,Stac!$R44))=FALSE,IF(ISERR(FIND(CONCATENATE(B$4,"+"),Stac!$R44))=FALSE,IF(ISERR(FIND(CONCATENATE(B$4,"++"),Stac!$R44))=FALSE,IF(ISERR(FIND(CONCATENATE(B$4,"+++"),Stac!$R44))=FALSE,"+++","++"),"+")," ")," ")</f>
        <v>+</v>
      </c>
      <c r="C38" s="70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8" s="70" t="str">
        <f>IF(ISERR(FIND(D$4,Stac!$R44))=FALSE,IF(ISERR(FIND(CONCATENATE(D$4,"+"),Stac!$R44))=FALSE,IF(ISERR(FIND(CONCATENATE(D$4,"++"),Stac!$R44))=FALSE,IF(ISERR(FIND(CONCATENATE(D$4,"+++"),Stac!$R44))=FALSE,"+++","++"),"+")," ")," ")</f>
        <v xml:space="preserve"> </v>
      </c>
      <c r="E38" s="70" t="str">
        <f>IF(ISERR(FIND(E$4,Stac!$R44))=FALSE,IF(ISERR(FIND(CONCATENATE(E$4,"+"),Stac!$R44))=FALSE,IF(ISERR(FIND(CONCATENATE(E$4,"++"),Stac!$R44))=FALSE,IF(ISERR(FIND(CONCATENATE(E$4,"+++"),Stac!$R44))=FALSE,"+++","++"),"+")," ")," ")</f>
        <v xml:space="preserve"> </v>
      </c>
      <c r="F38" s="70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8" s="70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8" s="70" t="str">
        <f>IF(ISERR(FIND(H$4,Stac!$R44))=FALSE,IF(ISERR(FIND(CONCATENATE(H$4,"+"),Stac!$R44))=FALSE,IF(ISERR(FIND(CONCATENATE(H$4,"++"),Stac!$R44))=FALSE,IF(ISERR(FIND(CONCATENATE(H$4,"+++"),Stac!$R44))=FALSE,"+++","++"),"+")," ")," ")</f>
        <v xml:space="preserve"> </v>
      </c>
      <c r="I38" s="70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8" s="70" t="str">
        <f>IF(ISERR(FIND(J$4,Stac!$R44))=FALSE,IF(ISERR(FIND(CONCATENATE(J$4,"+"),Stac!$R44))=FALSE,IF(ISERR(FIND(CONCATENATE(J$4,"++"),Stac!$R44))=FALSE,IF(ISERR(FIND(CONCATENATE(J$4,"+++"),Stac!$R44))=FALSE,"+++","++"),"+")," ")," ")</f>
        <v>+</v>
      </c>
      <c r="K38" s="70" t="str">
        <f>IF(ISERR(FIND(K$4,Stac!$R44))=FALSE,IF(ISERR(FIND(CONCATENATE(K$4,"+"),Stac!$R44))=FALSE,IF(ISERR(FIND(CONCATENATE(K$4,"++"),Stac!$R44))=FALSE,IF(ISERR(FIND(CONCATENATE(K$4,"+++"),Stac!$R44))=FALSE,"+++","++"),"+")," ")," ")</f>
        <v xml:space="preserve"> </v>
      </c>
      <c r="L38" s="70" t="str">
        <f>IF(ISERR(FIND(L$4,Stac!$R44))=FALSE,IF(ISERR(FIND(CONCATENATE(L$4,"+"),Stac!$R44))=FALSE,IF(ISERR(FIND(CONCATENATE(L$4,"++"),Stac!$R44))=FALSE,IF(ISERR(FIND(CONCATENATE(L$4,"+++"),Stac!$R44))=FALSE,"+++","++"),"+")," ")," ")</f>
        <v>+</v>
      </c>
      <c r="M38" s="70" t="str">
        <f>IF(ISERR(FIND(M$4,Stac!$R44))=FALSE,IF(ISERR(FIND(CONCATENATE(M$4,"+"),Stac!$R44))=FALSE,IF(ISERR(FIND(CONCATENATE(M$4,"++"),Stac!$R44))=FALSE,IF(ISERR(FIND(CONCATENATE(M$4,"+++"),Stac!$R44))=FALSE,"+++","++"),"+")," ")," ")</f>
        <v xml:space="preserve"> </v>
      </c>
      <c r="N38" s="70" t="str">
        <f>IF(ISERR(FIND(N$4,Stac!$R44))=FALSE,IF(ISERR(FIND(CONCATENATE(N$4,"+"),Stac!$R44))=FALSE,IF(ISERR(FIND(CONCATENATE(N$4,"++"),Stac!$R44))=FALSE,IF(ISERR(FIND(CONCATENATE(N$4,"+++"),Stac!$R44))=FALSE,"+++","++"),"+")," ")," ")</f>
        <v xml:space="preserve"> </v>
      </c>
      <c r="O38" s="70" t="str">
        <f>IF(ISERR(FIND(O$4,Stac!$R44))=FALSE,IF(ISERR(FIND(CONCATENATE(O$4,"+"),Stac!$R44))=FALSE,IF(ISERR(FIND(CONCATENATE(O$4,"++"),Stac!$R44))=FALSE,IF(ISERR(FIND(CONCATENATE(O$4,"+++"),Stac!$R44))=FALSE,"+++","++"),"+")," ")," ")</f>
        <v xml:space="preserve"> </v>
      </c>
      <c r="P38" s="70" t="str">
        <f>IF(ISERR(FIND(P$4,Stac!$R44))=FALSE,IF(ISERR(FIND(CONCATENATE(P$4,"+"),Stac!$R44))=FALSE,IF(ISERR(FIND(CONCATENATE(P$4,"++"),Stac!$R44))=FALSE,IF(ISERR(FIND(CONCATENATE(P$4,"+++"),Stac!$R44))=FALSE,"+++","++"),"+")," ")," ")</f>
        <v xml:space="preserve"> </v>
      </c>
      <c r="Q38" s="70" t="str">
        <f>IF(ISERR(FIND(Q$4,Stac!$R44))=FALSE,IF(ISERR(FIND(CONCATENATE(Q$4,"+"),Stac!$R44))=FALSE,IF(ISERR(FIND(CONCATENATE(Q$4,"++"),Stac!$R44))=FALSE,IF(ISERR(FIND(CONCATENATE(Q$4,"+++"),Stac!$R44))=FALSE,"+++","++"),"+")," ")," ")</f>
        <v xml:space="preserve"> </v>
      </c>
      <c r="R38" s="70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8" s="70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8" s="71" t="str">
        <f>Stac!C44</f>
        <v>Systemy sterowania  tolerujące uszkodzenia</v>
      </c>
      <c r="U38" s="70" t="str">
        <f>IF(ISERR(FIND(U$4,Stac!$S44))=FALSE,IF(ISERR(FIND(CONCATENATE(U$4,"+"),Stac!$S44))=FALSE,IF(ISERR(FIND(CONCATENATE(U$4,"++"),Stac!$S44))=FALSE,IF(ISERR(FIND(CONCATENATE(U$4,"+++"),Stac!$S44))=FALSE,"+++","++"),"+")," ")," ")</f>
        <v xml:space="preserve"> </v>
      </c>
      <c r="V38" s="70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38" s="70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38" s="70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38" s="70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38" s="70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38" s="70" t="str">
        <f>IF(ISERR(FIND(AA$4,Stac!$S44))=FALSE,IF(ISERR(FIND(CONCATENATE(AA$4,"+"),Stac!$S44))=FALSE,IF(ISERR(FIND(CONCATENATE(AA$4,"++"),Stac!$S44))=FALSE,IF(ISERR(FIND(CONCATENATE(AA$4,"+++"),Stac!$S44))=FALSE,"+++","++"),"+")," ")," ")</f>
        <v xml:space="preserve"> </v>
      </c>
      <c r="AB38" s="70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38" s="70" t="str">
        <f>IF(ISERR(FIND(AC$4,Stac!$S44))=FALSE,IF(ISERR(FIND(CONCATENATE(AC$4,"+"),Stac!$S44))=FALSE,IF(ISERR(FIND(CONCATENATE(AC$4,"++"),Stac!$S44))=FALSE,IF(ISERR(FIND(CONCATENATE(AC$4,"+++"),Stac!$S44))=FALSE,"+++","++"),"+")," ")," ")</f>
        <v>+</v>
      </c>
      <c r="AD38" s="70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8" s="70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8" s="70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8" s="70" t="str">
        <f>IF(ISERR(FIND(AG$4,Stac!$S44))=FALSE,IF(ISERR(FIND(CONCATENATE(AG$4,"+"),Stac!$S44))=FALSE,IF(ISERR(FIND(CONCATENATE(AG$4,"++"),Stac!$S44))=FALSE,IF(ISERR(FIND(CONCATENATE(AG$4,"+++"),Stac!$S44))=FALSE,"+++","++"),"+")," ")," ")</f>
        <v xml:space="preserve"> </v>
      </c>
      <c r="AH38" s="70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8" s="70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8" s="70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8" s="70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8" s="70" t="str">
        <f>IF(ISERR(FIND(AL$4,Stac!$S44))=FALSE,IF(ISERR(FIND(CONCATENATE(AL$4,"+"),Stac!$S44))=FALSE,IF(ISERR(FIND(CONCATENATE(AL$4,"++"),Stac!$S44))=FALSE,IF(ISERR(FIND(CONCATENATE(AL$4,"+++"),Stac!$S44))=FALSE,"+++","++"),"+")," ")," ")</f>
        <v xml:space="preserve"> </v>
      </c>
      <c r="AM38" s="70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38" s="70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38" s="70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8" s="70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8" s="70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38" s="70" t="str">
        <f>IF(ISERR(FIND(AR$4,Stac!$S44))=FALSE,IF(ISERR(FIND(CONCATENATE(AR$4,"+"),Stac!$S44))=FALSE,IF(ISERR(FIND(CONCATENATE(AR$4,"++"),Stac!$S44))=FALSE,IF(ISERR(FIND(CONCATENATE(AR$4,"+++"),Stac!$S44))=FALSE,"+++","++"),"+")," ")," ")</f>
        <v xml:space="preserve"> </v>
      </c>
      <c r="AS38" s="70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38" s="70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8" s="70" t="str">
        <f>IF(ISERR(FIND(AU$4,Stac!$S44))=FALSE,IF(ISERR(FIND(CONCATENATE(AU$4,"+"),Stac!$S44))=FALSE,IF(ISERR(FIND(CONCATENATE(AU$4,"++"),Stac!$S44))=FALSE,IF(ISERR(FIND(CONCATENATE(AU$4,"+++"),Stac!$S44))=FALSE,"+++","++"),"+")," ")," ")</f>
        <v>+</v>
      </c>
      <c r="AV38" s="71" t="str">
        <f>Stac!C44</f>
        <v>Systemy sterowania  tolerujące uszkodzenia</v>
      </c>
      <c r="AW38" s="70" t="str">
        <f>IF(ISERR(FIND(AW$4,Stac!$T44))=FALSE,IF(ISERR(FIND(CONCATENATE(AW$4,"+"),Stac!$T44))=FALSE,IF(ISERR(FIND(CONCATENATE(AW$4,"++"),Stac!$T44))=FALSE,IF(ISERR(FIND(CONCATENATE(AW$4,"+++"),Stac!$T44))=FALSE,"+++","++"),"+")," ")," ")</f>
        <v xml:space="preserve"> </v>
      </c>
      <c r="AX38" s="70" t="str">
        <f>IF(ISERR(FIND(AX$4,Stac!$T44))=FALSE,IF(ISERR(FIND(CONCATENATE(AX$4,"+"),Stac!$T44))=FALSE,IF(ISERR(FIND(CONCATENATE(AX$4,"++"),Stac!$T44))=FALSE,IF(ISERR(FIND(CONCATENATE(AX$4,"+++"),Stac!$T44))=FALSE,"+++","++"),"+")," ")," ")</f>
        <v>+</v>
      </c>
      <c r="AY38" s="70" t="str">
        <f>IF(ISERR(FIND(AY$4,Stac!$T44))=FALSE,IF(ISERR(FIND(CONCATENATE(AY$4,"+"),Stac!$T44))=FALSE,IF(ISERR(FIND(CONCATENATE(AY$4,"++"),Stac!$T44))=FALSE,IF(ISERR(FIND(CONCATENATE(AY$4,"+++"),Stac!$T44))=FALSE,"+++","++"),"+")," ")," ")</f>
        <v xml:space="preserve"> </v>
      </c>
      <c r="AZ38" s="70" t="str">
        <f>IF(ISERR(FIND(AZ$4,Stac!$T44))=FALSE,IF(ISERR(FIND(CONCATENATE(AZ$4,"+"),Stac!$T44))=FALSE,IF(ISERR(FIND(CONCATENATE(AZ$4,"++"),Stac!$T44))=FALSE,IF(ISERR(FIND(CONCATENATE(AZ$4,"+++"),Stac!$T44))=FALSE,"+++","++"),"+")," ")," ")</f>
        <v>+</v>
      </c>
      <c r="BA38" s="70" t="str">
        <f>IF(ISERR(FIND(BA$4,Stac!$T44))=FALSE,IF(ISERR(FIND(CONCATENATE(BA$4,"+"),Stac!$T44))=FALSE,IF(ISERR(FIND(CONCATENATE(BA$4,"++"),Stac!$T44))=FALSE,IF(ISERR(FIND(CONCATENATE(BA$4,"+++"),Stac!$T44))=FALSE,"+++","++"),"+")," ")," ")</f>
        <v xml:space="preserve"> </v>
      </c>
      <c r="BB38" s="70" t="str">
        <f>IF(ISERR(FIND(BB$4,Stac!$T44))=FALSE,IF(ISERR(FIND(CONCATENATE(BB$4,"+"),Stac!$T44))=FALSE,IF(ISERR(FIND(CONCATENATE(BB$4,"++"),Stac!$T44))=FALSE,IF(ISERR(FIND(CONCATENATE(BB$4,"+++"),Stac!$T44))=FALSE,"+++","++"),"+")," ")," ")</f>
        <v xml:space="preserve"> </v>
      </c>
      <c r="BC38" s="70"/>
      <c r="BD38" s="70"/>
      <c r="BE38" s="70"/>
    </row>
    <row r="39" spans="1:57" ht="55.9" customHeight="1">
      <c r="A39" s="69" t="str">
        <f>Stac!C45</f>
        <v>Obieralny 3: Zaawansowane metody identyfikacji systemów automatyki / Precyzyjne sterowanie ruchem układów elektromechanicznych</v>
      </c>
      <c r="B39" s="70" t="str">
        <f>IF(ISERR(FIND(B$4,Stac!$R45))=FALSE,IF(ISERR(FIND(CONCATENATE(B$4,"+"),Stac!$R45))=FALSE,IF(ISERR(FIND(CONCATENATE(B$4,"++"),Stac!$R45))=FALSE,IF(ISERR(FIND(CONCATENATE(B$4,"+++"),Stac!$R45))=FALSE,"+++","++"),"+")," ")," ")</f>
        <v>+</v>
      </c>
      <c r="C39" s="70" t="str">
        <f>IF(ISERR(FIND(C$4,Stac!$R45))=FALSE,IF(ISERR(FIND(CONCATENATE(C$4,"+"),Stac!$R45))=FALSE,IF(ISERR(FIND(CONCATENATE(C$4,"++"),Stac!$R45))=FALSE,IF(ISERR(FIND(CONCATENATE(C$4,"+++"),Stac!$R45))=FALSE,"+++","++"),"+")," ")," ")</f>
        <v xml:space="preserve"> </v>
      </c>
      <c r="D39" s="70" t="str">
        <f>IF(ISERR(FIND(D$4,Stac!$R45))=FALSE,IF(ISERR(FIND(CONCATENATE(D$4,"+"),Stac!$R45))=FALSE,IF(ISERR(FIND(CONCATENATE(D$4,"++"),Stac!$R45))=FALSE,IF(ISERR(FIND(CONCATENATE(D$4,"+++"),Stac!$R45))=FALSE,"+++","++"),"+")," ")," ")</f>
        <v xml:space="preserve"> </v>
      </c>
      <c r="E39" s="70" t="str">
        <f>IF(ISERR(FIND(E$4,Stac!$R45))=FALSE,IF(ISERR(FIND(CONCATENATE(E$4,"+"),Stac!$R45))=FALSE,IF(ISERR(FIND(CONCATENATE(E$4,"++"),Stac!$R45))=FALSE,IF(ISERR(FIND(CONCATENATE(E$4,"+++"),Stac!$R45))=FALSE,"+++","++"),"+")," ")," ")</f>
        <v xml:space="preserve"> </v>
      </c>
      <c r="F39" s="70" t="str">
        <f>IF(ISERR(FIND(F$4,Stac!$R45))=FALSE,IF(ISERR(FIND(CONCATENATE(F$4,"+"),Stac!$R45))=FALSE,IF(ISERR(FIND(CONCATENATE(F$4,"++"),Stac!$R45))=FALSE,IF(ISERR(FIND(CONCATENATE(F$4,"+++"),Stac!$R45))=FALSE,"+++","++"),"+")," ")," ")</f>
        <v>+</v>
      </c>
      <c r="G39" s="70" t="str">
        <f>IF(ISERR(FIND(G$4,Stac!$R45))=FALSE,IF(ISERR(FIND(CONCATENATE(G$4,"+"),Stac!$R45))=FALSE,IF(ISERR(FIND(CONCATENATE(G$4,"++"),Stac!$R45))=FALSE,IF(ISERR(FIND(CONCATENATE(G$4,"+++"),Stac!$R45))=FALSE,"+++","++"),"+")," ")," ")</f>
        <v>+</v>
      </c>
      <c r="H39" s="70" t="str">
        <f>IF(ISERR(FIND(H$4,Stac!$R45))=FALSE,IF(ISERR(FIND(CONCATENATE(H$4,"+"),Stac!$R45))=FALSE,IF(ISERR(FIND(CONCATENATE(H$4,"++"),Stac!$R45))=FALSE,IF(ISERR(FIND(CONCATENATE(H$4,"+++"),Stac!$R45))=FALSE,"+++","++"),"+")," ")," ")</f>
        <v xml:space="preserve"> </v>
      </c>
      <c r="I39" s="70" t="str">
        <f>IF(ISERR(FIND(I$4,Stac!$R45))=FALSE,IF(ISERR(FIND(CONCATENATE(I$4,"+"),Stac!$R45))=FALSE,IF(ISERR(FIND(CONCATENATE(I$4,"++"),Stac!$R45))=FALSE,IF(ISERR(FIND(CONCATENATE(I$4,"+++"),Stac!$R45))=FALSE,"+++","++"),"+")," ")," ")</f>
        <v xml:space="preserve"> </v>
      </c>
      <c r="J39" s="70" t="str">
        <f>IF(ISERR(FIND(J$4,Stac!$R45))=FALSE,IF(ISERR(FIND(CONCATENATE(J$4,"+"),Stac!$R45))=FALSE,IF(ISERR(FIND(CONCATENATE(J$4,"++"),Stac!$R45))=FALSE,IF(ISERR(FIND(CONCATENATE(J$4,"+++"),Stac!$R45))=FALSE,"+++","++"),"+")," ")," ")</f>
        <v xml:space="preserve"> </v>
      </c>
      <c r="K39" s="70" t="str">
        <f>IF(ISERR(FIND(K$4,Stac!$R45))=FALSE,IF(ISERR(FIND(CONCATENATE(K$4,"+"),Stac!$R45))=FALSE,IF(ISERR(FIND(CONCATENATE(K$4,"++"),Stac!$R45))=FALSE,IF(ISERR(FIND(CONCATENATE(K$4,"+++"),Stac!$R45))=FALSE,"+++","++"),"+")," ")," ")</f>
        <v xml:space="preserve"> </v>
      </c>
      <c r="L39" s="70" t="str">
        <f>IF(ISERR(FIND(L$4,Stac!$R45))=FALSE,IF(ISERR(FIND(CONCATENATE(L$4,"+"),Stac!$R45))=FALSE,IF(ISERR(FIND(CONCATENATE(L$4,"++"),Stac!$R45))=FALSE,IF(ISERR(FIND(CONCATENATE(L$4,"+++"),Stac!$R45))=FALSE,"+++","++"),"+")," ")," ")</f>
        <v xml:space="preserve"> </v>
      </c>
      <c r="M39" s="70" t="str">
        <f>IF(ISERR(FIND(M$4,Stac!$R45))=FALSE,IF(ISERR(FIND(CONCATENATE(M$4,"+"),Stac!$R45))=FALSE,IF(ISERR(FIND(CONCATENATE(M$4,"++"),Stac!$R45))=FALSE,IF(ISERR(FIND(CONCATENATE(M$4,"+++"),Stac!$R45))=FALSE,"+++","++"),"+")," ")," ")</f>
        <v xml:space="preserve"> </v>
      </c>
      <c r="N39" s="70" t="str">
        <f>IF(ISERR(FIND(N$4,Stac!$R45))=FALSE,IF(ISERR(FIND(CONCATENATE(N$4,"+"),Stac!$R45))=FALSE,IF(ISERR(FIND(CONCATENATE(N$4,"++"),Stac!$R45))=FALSE,IF(ISERR(FIND(CONCATENATE(N$4,"+++"),Stac!$R45))=FALSE,"+++","++"),"+")," ")," ")</f>
        <v xml:space="preserve"> </v>
      </c>
      <c r="O39" s="70" t="str">
        <f>IF(ISERR(FIND(O$4,Stac!$R45))=FALSE,IF(ISERR(FIND(CONCATENATE(O$4,"+"),Stac!$R45))=FALSE,IF(ISERR(FIND(CONCATENATE(O$4,"++"),Stac!$R45))=FALSE,IF(ISERR(FIND(CONCATENATE(O$4,"+++"),Stac!$R45))=FALSE,"+++","++"),"+")," ")," ")</f>
        <v xml:space="preserve"> </v>
      </c>
      <c r="P39" s="70" t="str">
        <f>IF(ISERR(FIND(P$4,Stac!$R45))=FALSE,IF(ISERR(FIND(CONCATENATE(P$4,"+"),Stac!$R45))=FALSE,IF(ISERR(FIND(CONCATENATE(P$4,"++"),Stac!$R45))=FALSE,IF(ISERR(FIND(CONCATENATE(P$4,"+++"),Stac!$R45))=FALSE,"+++","++"),"+")," ")," ")</f>
        <v xml:space="preserve"> </v>
      </c>
      <c r="Q39" s="70" t="str">
        <f>IF(ISERR(FIND(Q$4,Stac!$R45))=FALSE,IF(ISERR(FIND(CONCATENATE(Q$4,"+"),Stac!$R45))=FALSE,IF(ISERR(FIND(CONCATENATE(Q$4,"++"),Stac!$R45))=FALSE,IF(ISERR(FIND(CONCATENATE(Q$4,"+++"),Stac!$R45))=FALSE,"+++","++"),"+")," ")," ")</f>
        <v xml:space="preserve"> </v>
      </c>
      <c r="R39" s="70" t="str">
        <f>IF(ISERR(FIND(R$4,Stac!$R45))=FALSE,IF(ISERR(FIND(CONCATENATE(R$4,"+"),Stac!$R45))=FALSE,IF(ISERR(FIND(CONCATENATE(R$4,"++"),Stac!$R45))=FALSE,IF(ISERR(FIND(CONCATENATE(R$4,"+++"),Stac!$R45))=FALSE,"+++","++"),"+")," ")," ")</f>
        <v xml:space="preserve"> </v>
      </c>
      <c r="S39" s="70" t="str">
        <f>IF(ISERR(FIND(S$4,Stac!$R45))=FALSE,IF(ISERR(FIND(CONCATENATE(S$4,"+"),Stac!$R45))=FALSE,IF(ISERR(FIND(CONCATENATE(S$4,"++"),Stac!$R45))=FALSE,IF(ISERR(FIND(CONCATENATE(S$4,"+++"),Stac!$R45))=FALSE,"+++","++"),"+")," ")," ")</f>
        <v xml:space="preserve"> </v>
      </c>
      <c r="T39" s="71" t="str">
        <f>Stac!C45</f>
        <v>Obieralny 3: Zaawansowane metody identyfikacji systemów automatyki / Precyzyjne sterowanie ruchem układów elektromechanicznych</v>
      </c>
      <c r="U39" s="70" t="str">
        <f>IF(ISERR(FIND(U$4,Stac!$S45))=FALSE,IF(ISERR(FIND(CONCATENATE(U$4,"+"),Stac!$S45))=FALSE,IF(ISERR(FIND(CONCATENATE(U$4,"++"),Stac!$S45))=FALSE,IF(ISERR(FIND(CONCATENATE(U$4,"+++"),Stac!$S45))=FALSE,"+++","++"),"+")," ")," ")</f>
        <v xml:space="preserve"> </v>
      </c>
      <c r="V39" s="70" t="str">
        <f>IF(ISERR(FIND(V$4,Stac!$S45))=FALSE,IF(ISERR(FIND(CONCATENATE(V$4,"+"),Stac!$S45))=FALSE,IF(ISERR(FIND(CONCATENATE(V$4,"++"),Stac!$S45))=FALSE,IF(ISERR(FIND(CONCATENATE(V$4,"+++"),Stac!$S45))=FALSE,"+++","++"),"+")," ")," ")</f>
        <v xml:space="preserve"> </v>
      </c>
      <c r="W39" s="70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39" s="70" t="str">
        <f>IF(ISERR(FIND(X$4,Stac!$S45))=FALSE,IF(ISERR(FIND(CONCATENATE(X$4,"+"),Stac!$S45))=FALSE,IF(ISERR(FIND(CONCATENATE(X$4,"++"),Stac!$S45))=FALSE,IF(ISERR(FIND(CONCATENATE(X$4,"+++"),Stac!$S45))=FALSE,"+++","++"),"+")," ")," ")</f>
        <v xml:space="preserve"> </v>
      </c>
      <c r="Y39" s="70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39" s="70" t="str">
        <f>IF(ISERR(FIND(Z$4,Stac!$S45))=FALSE,IF(ISERR(FIND(CONCATENATE(Z$4,"+"),Stac!$S45))=FALSE,IF(ISERR(FIND(CONCATENATE(Z$4,"++"),Stac!$S45))=FALSE,IF(ISERR(FIND(CONCATENATE(Z$4,"+++"),Stac!$S45))=FALSE,"+++","++"),"+")," ")," ")</f>
        <v xml:space="preserve"> </v>
      </c>
      <c r="AA39" s="70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39" s="70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39" s="70" t="str">
        <f>IF(ISERR(FIND(AC$4,Stac!$S45))=FALSE,IF(ISERR(FIND(CONCATENATE(AC$4,"+"),Stac!$S45))=FALSE,IF(ISERR(FIND(CONCATENATE(AC$4,"++"),Stac!$S45))=FALSE,IF(ISERR(FIND(CONCATENATE(AC$4,"+++"),Stac!$S45))=FALSE,"+++","++"),"+")," ")," ")</f>
        <v xml:space="preserve"> </v>
      </c>
      <c r="AD39" s="70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39" s="70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39" s="70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39" s="70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39" s="70" t="str">
        <f>IF(ISERR(FIND(AH$4,Stac!$S45))=FALSE,IF(ISERR(FIND(CONCATENATE(AH$4,"+"),Stac!$S45))=FALSE,IF(ISERR(FIND(CONCATENATE(AH$4,"++"),Stac!$S45))=FALSE,IF(ISERR(FIND(CONCATENATE(AH$4,"+++"),Stac!$S45))=FALSE,"+++","++"),"+")," ")," ")</f>
        <v xml:space="preserve"> </v>
      </c>
      <c r="AI39" s="70" t="str">
        <f>IF(ISERR(FIND(AI$4,Stac!$S45))=FALSE,IF(ISERR(FIND(CONCATENATE(AI$4,"+"),Stac!$S45))=FALSE,IF(ISERR(FIND(CONCATENATE(AI$4,"++"),Stac!$S45))=FALSE,IF(ISERR(FIND(CONCATENATE(AI$4,"+++"),Stac!$S45))=FALSE,"+++","++"),"+")," ")," ")</f>
        <v>+</v>
      </c>
      <c r="AJ39" s="70" t="str">
        <f>IF(ISERR(FIND(AJ$4,Stac!$S45))=FALSE,IF(ISERR(FIND(CONCATENATE(AJ$4,"+"),Stac!$S45))=FALSE,IF(ISERR(FIND(CONCATENATE(AJ$4,"++"),Stac!$S45))=FALSE,IF(ISERR(FIND(CONCATENATE(AJ$4,"+++"),Stac!$S45))=FALSE,"+++","++"),"+")," ")," ")</f>
        <v xml:space="preserve"> </v>
      </c>
      <c r="AK39" s="70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39" s="70" t="str">
        <f>IF(ISERR(FIND(AL$4,Stac!$S45))=FALSE,IF(ISERR(FIND(CONCATENATE(AL$4,"+"),Stac!$S45))=FALSE,IF(ISERR(FIND(CONCATENATE(AL$4,"++"),Stac!$S45))=FALSE,IF(ISERR(FIND(CONCATENATE(AL$4,"+++"),Stac!$S45))=FALSE,"+++","++"),"+")," ")," ")</f>
        <v xml:space="preserve"> </v>
      </c>
      <c r="AM39" s="70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39" s="70" t="str">
        <f>IF(ISERR(FIND(AN$4,Stac!$S45))=FALSE,IF(ISERR(FIND(CONCATENATE(AN$4,"+"),Stac!$S45))=FALSE,IF(ISERR(FIND(CONCATENATE(AN$4,"++"),Stac!$S45))=FALSE,IF(ISERR(FIND(CONCATENATE(AN$4,"+++"),Stac!$S45))=FALSE,"+++","++"),"+")," ")," ")</f>
        <v xml:space="preserve"> </v>
      </c>
      <c r="AO39" s="70" t="str">
        <f>IF(ISERR(FIND(AO$4,Stac!$S45))=FALSE,IF(ISERR(FIND(CONCATENATE(AO$4,"+"),Stac!$S45))=FALSE,IF(ISERR(FIND(CONCATENATE(AO$4,"++"),Stac!$S45))=FALSE,IF(ISERR(FIND(CONCATENATE(AO$4,"+++"),Stac!$S45))=FALSE,"+++","++"),"+")," ")," ")</f>
        <v>+</v>
      </c>
      <c r="AP39" s="70" t="str">
        <f>IF(ISERR(FIND(AP$4,Stac!$S45))=FALSE,IF(ISERR(FIND(CONCATENATE(AP$4,"+"),Stac!$S45))=FALSE,IF(ISERR(FIND(CONCATENATE(AP$4,"++"),Stac!$S45))=FALSE,IF(ISERR(FIND(CONCATENATE(AP$4,"+++"),Stac!$S45))=FALSE,"+++","++"),"+")," ")," ")</f>
        <v xml:space="preserve"> </v>
      </c>
      <c r="AQ39" s="70" t="str">
        <f>IF(ISERR(FIND(AQ$4,Stac!$S45))=FALSE,IF(ISERR(FIND(CONCATENATE(AQ$4,"+"),Stac!$S45))=FALSE,IF(ISERR(FIND(CONCATENATE(AQ$4,"++"),Stac!$S45))=FALSE,IF(ISERR(FIND(CONCATENATE(AQ$4,"+++"),Stac!$S45))=FALSE,"+++","++"),"+")," ")," ")</f>
        <v xml:space="preserve"> </v>
      </c>
      <c r="AR39" s="70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39" s="70" t="str">
        <f>IF(ISERR(FIND(AS$4,Stac!$S45))=FALSE,IF(ISERR(FIND(CONCATENATE(AS$4,"+"),Stac!$S45))=FALSE,IF(ISERR(FIND(CONCATENATE(AS$4,"++"),Stac!$S45))=FALSE,IF(ISERR(FIND(CONCATENATE(AS$4,"+++"),Stac!$S45))=FALSE,"+++","++"),"+")," ")," ")</f>
        <v xml:space="preserve"> </v>
      </c>
      <c r="AT39" s="70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39" s="70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39" s="71" t="str">
        <f>Stac!C45</f>
        <v>Obieralny 3: Zaawansowane metody identyfikacji systemów automatyki / Precyzyjne sterowanie ruchem układów elektromechanicznych</v>
      </c>
      <c r="AW39" s="70" t="str">
        <f>IF(ISERR(FIND(AW$4,Stac!$T45))=FALSE,IF(ISERR(FIND(CONCATENATE(AW$4,"+"),Stac!$T45))=FALSE,IF(ISERR(FIND(CONCATENATE(AW$4,"++"),Stac!$T45))=FALSE,IF(ISERR(FIND(CONCATENATE(AW$4,"+++"),Stac!$T45))=FALSE,"+++","++"),"+")," ")," ")</f>
        <v>+</v>
      </c>
      <c r="AX39" s="70" t="str">
        <f>IF(ISERR(FIND(AX$4,Stac!$T45))=FALSE,IF(ISERR(FIND(CONCATENATE(AX$4,"+"),Stac!$T45))=FALSE,IF(ISERR(FIND(CONCATENATE(AX$4,"++"),Stac!$T45))=FALSE,IF(ISERR(FIND(CONCATENATE(AX$4,"+++"),Stac!$T45))=FALSE,"+++","++"),"+")," ")," ")</f>
        <v xml:space="preserve"> </v>
      </c>
      <c r="AY39" s="70" t="str">
        <f>IF(ISERR(FIND(AY$4,Stac!$T45))=FALSE,IF(ISERR(FIND(CONCATENATE(AY$4,"+"),Stac!$T45))=FALSE,IF(ISERR(FIND(CONCATENATE(AY$4,"++"),Stac!$T45))=FALSE,IF(ISERR(FIND(CONCATENATE(AY$4,"+++"),Stac!$T45))=FALSE,"+++","++"),"+")," ")," ")</f>
        <v xml:space="preserve"> </v>
      </c>
      <c r="AZ39" s="70" t="str">
        <f>IF(ISERR(FIND(AZ$4,Stac!$T45))=FALSE,IF(ISERR(FIND(CONCATENATE(AZ$4,"+"),Stac!$T45))=FALSE,IF(ISERR(FIND(CONCATENATE(AZ$4,"++"),Stac!$T45))=FALSE,IF(ISERR(FIND(CONCATENATE(AZ$4,"+++"),Stac!$T45))=FALSE,"+++","++"),"+")," ")," ")</f>
        <v xml:space="preserve"> </v>
      </c>
      <c r="BA39" s="70" t="str">
        <f>IF(ISERR(FIND(BA$4,Stac!$T45))=FALSE,IF(ISERR(FIND(CONCATENATE(BA$4,"+"),Stac!$T45))=FALSE,IF(ISERR(FIND(CONCATENATE(BA$4,"++"),Stac!$T45))=FALSE,IF(ISERR(FIND(CONCATENATE(BA$4,"+++"),Stac!$T45))=FALSE,"+++","++"),"+")," ")," ")</f>
        <v xml:space="preserve"> </v>
      </c>
      <c r="BB39" s="70" t="str">
        <f>IF(ISERR(FIND(BB$4,Stac!$T45))=FALSE,IF(ISERR(FIND(CONCATENATE(BB$4,"+"),Stac!$T45))=FALSE,IF(ISERR(FIND(CONCATENATE(BB$4,"++"),Stac!$T45))=FALSE,IF(ISERR(FIND(CONCATENATE(BB$4,"+++"),Stac!$T45))=FALSE,"+++","++"),"+")," ")," ")</f>
        <v xml:space="preserve"> </v>
      </c>
      <c r="BC39" s="70" t="str">
        <f>IF(ISERR(FIND(BC$4,Stac!$T45))=0,IF(ISERR(FIND(CONCATENATE(BC$4,"+"),Stac!$T45))=0,IF(ISERR(FIND(CONCATENATE(BC$4,"++"),Stac!$T45))=0,IF(ISERR(FIND(CONCATENATE(BC$4,"+++"),Stac!$T45))=0,"+++","++"),"+"),"-"),"-")</f>
        <v>-</v>
      </c>
      <c r="BD39" s="70" t="str">
        <f>IF(ISERR(FIND(BD$4,Stac!$T45))=0,IF(ISERR(FIND(CONCATENATE(BD$4,"+"),Stac!$T45))=0,IF(ISERR(FIND(CONCATENATE(BD$4,"++"),Stac!$T45))=0,IF(ISERR(FIND(CONCATENATE(BD$4,"+++"),Stac!$T45))=0,"+++","++"),"+"),"-"),"-")</f>
        <v>-</v>
      </c>
      <c r="BE39" s="70" t="str">
        <f>IF(ISERR(FIND(BE$4,Stac!$T45))=0,IF(ISERR(FIND(CONCATENATE(BE$4,"+"),Stac!$T45))=0,IF(ISERR(FIND(CONCATENATE(BE$4,"++"),Stac!$T45))=0,IF(ISERR(FIND(CONCATENATE(BE$4,"+++"),Stac!$T45))=0,"+++","++"),"+"),"-"),"-")</f>
        <v>-</v>
      </c>
    </row>
    <row r="40" spans="1:57" ht="14.45" customHeight="1">
      <c r="A40" s="69" t="str">
        <f>Stac!C46</f>
        <v>Przygotowanie pracy magisterskiej</v>
      </c>
      <c r="B40" s="70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40" s="70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40" s="70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40" s="70" t="str">
        <f>IF(ISERR(FIND(E$4,Stac!$R46))=FALSE,IF(ISERR(FIND(CONCATENATE(E$4,"+"),Stac!$R46))=FALSE,IF(ISERR(FIND(CONCATENATE(E$4,"++"),Stac!$R46))=FALSE,IF(ISERR(FIND(CONCATENATE(E$4,"+++"),Stac!$R46))=FALSE,"+++","++"),"+")," ")," ")</f>
        <v xml:space="preserve"> </v>
      </c>
      <c r="F40" s="70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40" s="70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40" s="70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40" s="70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40" s="70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40" s="70" t="str">
        <f>IF(ISERR(FIND(K$4,Stac!$R46))=FALSE,IF(ISERR(FIND(CONCATENATE(K$4,"+"),Stac!$R46))=FALSE,IF(ISERR(FIND(CONCATENATE(K$4,"++"),Stac!$R46))=FALSE,IF(ISERR(FIND(CONCATENATE(K$4,"+++"),Stac!$R46))=FALSE,"+++","++"),"+")," ")," ")</f>
        <v xml:space="preserve"> </v>
      </c>
      <c r="L40" s="70" t="str">
        <f>IF(ISERR(FIND(L$4,Stac!$R46))=FALSE,IF(ISERR(FIND(CONCATENATE(L$4,"+"),Stac!$R46))=FALSE,IF(ISERR(FIND(CONCATENATE(L$4,"++"),Stac!$R46))=FALSE,IF(ISERR(FIND(CONCATENATE(L$4,"+++"),Stac!$R46))=FALSE,"+++","++"),"+")," ")," ")</f>
        <v xml:space="preserve"> </v>
      </c>
      <c r="M40" s="70" t="str">
        <f>IF(ISERR(FIND(M$4,Stac!$R46))=FALSE,IF(ISERR(FIND(CONCATENATE(M$4,"+"),Stac!$R46))=FALSE,IF(ISERR(FIND(CONCATENATE(M$4,"++"),Stac!$R46))=FALSE,IF(ISERR(FIND(CONCATENATE(M$4,"+++"),Stac!$R46))=FALSE,"+++","++"),"+")," ")," ")</f>
        <v xml:space="preserve"> </v>
      </c>
      <c r="N40" s="70" t="str">
        <f>IF(ISERR(FIND(N$4,Stac!$R46))=FALSE,IF(ISERR(FIND(CONCATENATE(N$4,"+"),Stac!$R46))=FALSE,IF(ISERR(FIND(CONCATENATE(N$4,"++"),Stac!$R46))=FALSE,IF(ISERR(FIND(CONCATENATE(N$4,"+++"),Stac!$R46))=FALSE,"+++","++"),"+")," ")," ")</f>
        <v xml:space="preserve"> </v>
      </c>
      <c r="O40" s="70" t="str">
        <f>IF(ISERR(FIND(O$4,Stac!$R46))=FALSE,IF(ISERR(FIND(CONCATENATE(O$4,"+"),Stac!$R46))=FALSE,IF(ISERR(FIND(CONCATENATE(O$4,"++"),Stac!$R46))=FALSE,IF(ISERR(FIND(CONCATENATE(O$4,"+++"),Stac!$R46))=FALSE,"+++","++"),"+")," ")," ")</f>
        <v xml:space="preserve"> </v>
      </c>
      <c r="P40" s="70" t="str">
        <f>IF(ISERR(FIND(P$4,Stac!$R46))=FALSE,IF(ISERR(FIND(CONCATENATE(P$4,"+"),Stac!$R46))=FALSE,IF(ISERR(FIND(CONCATENATE(P$4,"++"),Stac!$R46))=FALSE,IF(ISERR(FIND(CONCATENATE(P$4,"+++"),Stac!$R46))=FALSE,"+++","++"),"+")," ")," ")</f>
        <v xml:space="preserve"> </v>
      </c>
      <c r="Q40" s="70" t="str">
        <f>IF(ISERR(FIND(Q$4,Stac!$R46))=FALSE,IF(ISERR(FIND(CONCATENATE(Q$4,"+"),Stac!$R46))=FALSE,IF(ISERR(FIND(CONCATENATE(Q$4,"++"),Stac!$R46))=FALSE,IF(ISERR(FIND(CONCATENATE(Q$4,"+++"),Stac!$R46))=FALSE,"+++","++"),"+")," ")," ")</f>
        <v xml:space="preserve"> </v>
      </c>
      <c r="R40" s="70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40" s="70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40" s="71" t="str">
        <f>Stac!C46</f>
        <v>Przygotowanie pracy magisterskiej</v>
      </c>
      <c r="U40" s="70" t="str">
        <f>IF(ISERR(FIND(U$4,Stac!$S46))=FALSE,IF(ISERR(FIND(CONCATENATE(U$4,"+"),Stac!$S46))=FALSE,IF(ISERR(FIND(CONCATENATE(U$4,"++"),Stac!$S46))=FALSE,IF(ISERR(FIND(CONCATENATE(U$4,"+++"),Stac!$S46))=FALSE,"+++","++"),"+")," ")," ")</f>
        <v>+</v>
      </c>
      <c r="V40" s="70" t="str">
        <f>IF(ISERR(FIND(V$4,Stac!$S46))=FALSE,IF(ISERR(FIND(CONCATENATE(V$4,"+"),Stac!$S46))=FALSE,IF(ISERR(FIND(CONCATENATE(V$4,"++"),Stac!$S46))=FALSE,IF(ISERR(FIND(CONCATENATE(V$4,"+++"),Stac!$S46))=FALSE,"+++","++"),"+")," ")," ")</f>
        <v xml:space="preserve"> </v>
      </c>
      <c r="W40" s="70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40" s="70" t="str">
        <f>IF(ISERR(FIND(X$4,Stac!$S46))=FALSE,IF(ISERR(FIND(CONCATENATE(X$4,"+"),Stac!$S46))=FALSE,IF(ISERR(FIND(CONCATENATE(X$4,"++"),Stac!$S46))=FALSE,IF(ISERR(FIND(CONCATENATE(X$4,"+++"),Stac!$S46))=FALSE,"+++","++"),"+")," ")," ")</f>
        <v xml:space="preserve"> </v>
      </c>
      <c r="Y40" s="70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40" s="70" t="str">
        <f>IF(ISERR(FIND(Z$4,Stac!$S46))=FALSE,IF(ISERR(FIND(CONCATENATE(Z$4,"+"),Stac!$S46))=FALSE,IF(ISERR(FIND(CONCATENATE(Z$4,"++"),Stac!$S46))=FALSE,IF(ISERR(FIND(CONCATENATE(Z$4,"+++"),Stac!$S46))=FALSE,"+++","++"),"+")," ")," ")</f>
        <v>+</v>
      </c>
      <c r="AA40" s="70" t="str">
        <f>IF(ISERR(FIND(AA$4,Stac!$S46))=FALSE,IF(ISERR(FIND(CONCATENATE(AA$4,"+"),Stac!$S46))=FALSE,IF(ISERR(FIND(CONCATENATE(AA$4,"++"),Stac!$S46))=FALSE,IF(ISERR(FIND(CONCATENATE(AA$4,"+++"),Stac!$S46))=FALSE,"+++","++"),"+")," ")," ")</f>
        <v xml:space="preserve"> </v>
      </c>
      <c r="AB40" s="70" t="str">
        <f>IF(ISERR(FIND(AB$4,Stac!$S46))=FALSE,IF(ISERR(FIND(CONCATENATE(AB$4,"+"),Stac!$S46))=FALSE,IF(ISERR(FIND(CONCATENATE(AB$4,"++"),Stac!$S46))=FALSE,IF(ISERR(FIND(CONCATENATE(AB$4,"+++"),Stac!$S46))=FALSE,"+++","++"),"+")," ")," ")</f>
        <v>+</v>
      </c>
      <c r="AC40" s="70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40" s="70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40" s="70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40" s="70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40" s="70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40" s="70" t="str">
        <f>IF(ISERR(FIND(AH$4,Stac!$S46))=FALSE,IF(ISERR(FIND(CONCATENATE(AH$4,"+"),Stac!$S46))=FALSE,IF(ISERR(FIND(CONCATENATE(AH$4,"++"),Stac!$S46))=FALSE,IF(ISERR(FIND(CONCATENATE(AH$4,"+++"),Stac!$S46))=FALSE,"+++","++"),"+")," ")," ")</f>
        <v xml:space="preserve"> </v>
      </c>
      <c r="AI40" s="70" t="str">
        <f>IF(ISERR(FIND(AI$4,Stac!$S46))=FALSE,IF(ISERR(FIND(CONCATENATE(AI$4,"+"),Stac!$S46))=FALSE,IF(ISERR(FIND(CONCATENATE(AI$4,"++"),Stac!$S46))=FALSE,IF(ISERR(FIND(CONCATENATE(AI$4,"+++"),Stac!$S46))=FALSE,"+++","++"),"+")," ")," ")</f>
        <v>+</v>
      </c>
      <c r="AJ40" s="70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40" s="70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40" s="70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40" s="70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40" s="70" t="str">
        <f>IF(ISERR(FIND(AN$4,Stac!$S46))=FALSE,IF(ISERR(FIND(CONCATENATE(AN$4,"+"),Stac!$S46))=FALSE,IF(ISERR(FIND(CONCATENATE(AN$4,"++"),Stac!$S46))=FALSE,IF(ISERR(FIND(CONCATENATE(AN$4,"+++"),Stac!$S46))=FALSE,"+++","++"),"+")," ")," ")</f>
        <v xml:space="preserve"> </v>
      </c>
      <c r="AO40" s="70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40" s="70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40" s="70" t="str">
        <f>IF(ISERR(FIND(AQ$4,Stac!$S46))=FALSE,IF(ISERR(FIND(CONCATENATE(AQ$4,"+"),Stac!$S46))=FALSE,IF(ISERR(FIND(CONCATENATE(AQ$4,"++"),Stac!$S46))=FALSE,IF(ISERR(FIND(CONCATENATE(AQ$4,"+++"),Stac!$S46))=FALSE,"+++","++"),"+")," ")," ")</f>
        <v xml:space="preserve"> </v>
      </c>
      <c r="AR40" s="70" t="str">
        <f>IF(ISERR(FIND(AR$4,Stac!$S46))=FALSE,IF(ISERR(FIND(CONCATENATE(AR$4,"+"),Stac!$S46))=FALSE,IF(ISERR(FIND(CONCATENATE(AR$4,"++"),Stac!$S46))=FALSE,IF(ISERR(FIND(CONCATENATE(AR$4,"+++"),Stac!$S46))=FALSE,"+++","++"),"+")," ")," ")</f>
        <v>+</v>
      </c>
      <c r="AS40" s="70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40" s="70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40" s="70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40" s="71" t="str">
        <f>Stac!C46</f>
        <v>Przygotowanie pracy magisterskiej</v>
      </c>
      <c r="AW40" s="70" t="str">
        <f>IF(ISERR(FIND(AW$4,Stac!$T46))=FALSE,IF(ISERR(FIND(CONCATENATE(AW$4,"+"),Stac!$T46))=FALSE,IF(ISERR(FIND(CONCATENATE(AW$4,"++"),Stac!$T46))=FALSE,IF(ISERR(FIND(CONCATENATE(AW$4,"+++"),Stac!$T46))=FALSE,"+++","++"),"+")," ")," ")</f>
        <v>+</v>
      </c>
      <c r="AX40" s="70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40" s="70" t="str">
        <f>IF(ISERR(FIND(AY$4,Stac!$T46))=FALSE,IF(ISERR(FIND(CONCATENATE(AY$4,"+"),Stac!$T46))=FALSE,IF(ISERR(FIND(CONCATENATE(AY$4,"++"),Stac!$T46))=FALSE,IF(ISERR(FIND(CONCATENATE(AY$4,"+++"),Stac!$T46))=FALSE,"+++","++"),"+")," ")," ")</f>
        <v>+</v>
      </c>
      <c r="AZ40" s="70" t="str">
        <f>IF(ISERR(FIND(AZ$4,Stac!$T46))=FALSE,IF(ISERR(FIND(CONCATENATE(AZ$4,"+"),Stac!$T46))=FALSE,IF(ISERR(FIND(CONCATENATE(AZ$4,"++"),Stac!$T46))=FALSE,IF(ISERR(FIND(CONCATENATE(AZ$4,"+++"),Stac!$T46))=FALSE,"+++","++"),"+")," ")," ")</f>
        <v xml:space="preserve"> </v>
      </c>
      <c r="BA40" s="70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40" s="70" t="str">
        <f>IF(ISERR(FIND(BB$4,Stac!$T46))=FALSE,IF(ISERR(FIND(CONCATENATE(BB$4,"+"),Stac!$T46))=FALSE,IF(ISERR(FIND(CONCATENATE(BB$4,"++"),Stac!$T46))=FALSE,IF(ISERR(FIND(CONCATENATE(BB$4,"+++"),Stac!$T46))=FALSE,"+++","++"),"+")," ")," ")</f>
        <v>+</v>
      </c>
      <c r="BC40" s="70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70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70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>
      <c r="A41" s="69" t="str">
        <f>Stac!C47</f>
        <v>Seminarium dyplomowe</v>
      </c>
      <c r="B41" s="70" t="str">
        <f>IF(ISERR(FIND(B$4,Stac!$R47))=FALSE,IF(ISERR(FIND(CONCATENATE(B$4,"+"),Stac!$R47))=FALSE,IF(ISERR(FIND(CONCATENATE(B$4,"++"),Stac!$R47))=FALSE,IF(ISERR(FIND(CONCATENATE(B$4,"+++"),Stac!$R47))=FALSE,"+++","++"),"+")," ")," ")</f>
        <v xml:space="preserve"> </v>
      </c>
      <c r="C41" s="70" t="str">
        <f>IF(ISERR(FIND(C$4,Stac!$R47))=FALSE,IF(ISERR(FIND(CONCATENATE(C$4,"+"),Stac!$R47))=FALSE,IF(ISERR(FIND(CONCATENATE(C$4,"++"),Stac!$R47))=FALSE,IF(ISERR(FIND(CONCATENATE(C$4,"+++"),Stac!$R47))=FALSE,"+++","++"),"+")," ")," ")</f>
        <v xml:space="preserve"> </v>
      </c>
      <c r="D41" s="70" t="str">
        <f>IF(ISERR(FIND(D$4,Stac!$R47))=FALSE,IF(ISERR(FIND(CONCATENATE(D$4,"+"),Stac!$R47))=FALSE,IF(ISERR(FIND(CONCATENATE(D$4,"++"),Stac!$R47))=FALSE,IF(ISERR(FIND(CONCATENATE(D$4,"+++"),Stac!$R47))=FALSE,"+++","++"),"+")," ")," ")</f>
        <v xml:space="preserve"> </v>
      </c>
      <c r="E41" s="70" t="str">
        <f>IF(ISERR(FIND(E$4,Stac!$R47))=FALSE,IF(ISERR(FIND(CONCATENATE(E$4,"+"),Stac!$R47))=FALSE,IF(ISERR(FIND(CONCATENATE(E$4,"++"),Stac!$R47))=FALSE,IF(ISERR(FIND(CONCATENATE(E$4,"+++"),Stac!$R47))=FALSE,"+++","++"),"+")," ")," ")</f>
        <v xml:space="preserve"> </v>
      </c>
      <c r="F41" s="70" t="str">
        <f>IF(ISERR(FIND(F$4,Stac!$R47))=FALSE,IF(ISERR(FIND(CONCATENATE(F$4,"+"),Stac!$R47))=FALSE,IF(ISERR(FIND(CONCATENATE(F$4,"++"),Stac!$R47))=FALSE,IF(ISERR(FIND(CONCATENATE(F$4,"+++"),Stac!$R47))=FALSE,"+++","++"),"+")," ")," ")</f>
        <v xml:space="preserve"> </v>
      </c>
      <c r="G41" s="70" t="str">
        <f>IF(ISERR(FIND(G$4,Stac!$R47))=FALSE,IF(ISERR(FIND(CONCATENATE(G$4,"+"),Stac!$R47))=FALSE,IF(ISERR(FIND(CONCATENATE(G$4,"++"),Stac!$R47))=FALSE,IF(ISERR(FIND(CONCATENATE(G$4,"+++"),Stac!$R47))=FALSE,"+++","++"),"+")," ")," ")</f>
        <v xml:space="preserve"> </v>
      </c>
      <c r="H41" s="70" t="str">
        <f>IF(ISERR(FIND(H$4,Stac!$R47))=FALSE,IF(ISERR(FIND(CONCATENATE(H$4,"+"),Stac!$R47))=FALSE,IF(ISERR(FIND(CONCATENATE(H$4,"++"),Stac!$R47))=FALSE,IF(ISERR(FIND(CONCATENATE(H$4,"+++"),Stac!$R47))=FALSE,"+++","++"),"+")," ")," ")</f>
        <v xml:space="preserve"> </v>
      </c>
      <c r="I41" s="70" t="str">
        <f>IF(ISERR(FIND(I$4,Stac!$R47))=FALSE,IF(ISERR(FIND(CONCATENATE(I$4,"+"),Stac!$R47))=FALSE,IF(ISERR(FIND(CONCATENATE(I$4,"++"),Stac!$R47))=FALSE,IF(ISERR(FIND(CONCATENATE(I$4,"+++"),Stac!$R47))=FALSE,"+++","++"),"+")," ")," ")</f>
        <v xml:space="preserve"> </v>
      </c>
      <c r="J41" s="70" t="str">
        <f>IF(ISERR(FIND(J$4,Stac!$R47))=FALSE,IF(ISERR(FIND(CONCATENATE(J$4,"+"),Stac!$R47))=FALSE,IF(ISERR(FIND(CONCATENATE(J$4,"++"),Stac!$R47))=FALSE,IF(ISERR(FIND(CONCATENATE(J$4,"+++"),Stac!$R47))=FALSE,"+++","++"),"+")," ")," ")</f>
        <v xml:space="preserve"> </v>
      </c>
      <c r="K41" s="70" t="str">
        <f>IF(ISERR(FIND(K$4,Stac!$R47))=FALSE,IF(ISERR(FIND(CONCATENATE(K$4,"+"),Stac!$R47))=FALSE,IF(ISERR(FIND(CONCATENATE(K$4,"++"),Stac!$R47))=FALSE,IF(ISERR(FIND(CONCATENATE(K$4,"+++"),Stac!$R47))=FALSE,"+++","++"),"+")," ")," ")</f>
        <v xml:space="preserve"> </v>
      </c>
      <c r="L41" s="70" t="str">
        <f>IF(ISERR(FIND(L$4,Stac!$R47))=FALSE,IF(ISERR(FIND(CONCATENATE(L$4,"+"),Stac!$R47))=FALSE,IF(ISERR(FIND(CONCATENATE(L$4,"++"),Stac!$R47))=FALSE,IF(ISERR(FIND(CONCATENATE(L$4,"+++"),Stac!$R47))=FALSE,"+++","++"),"+")," ")," ")</f>
        <v xml:space="preserve"> </v>
      </c>
      <c r="M41" s="70" t="str">
        <f>IF(ISERR(FIND(M$4,Stac!$R47))=FALSE,IF(ISERR(FIND(CONCATENATE(M$4,"+"),Stac!$R47))=FALSE,IF(ISERR(FIND(CONCATENATE(M$4,"++"),Stac!$R47))=FALSE,IF(ISERR(FIND(CONCATENATE(M$4,"+++"),Stac!$R47))=FALSE,"+++","++"),"+")," ")," ")</f>
        <v xml:space="preserve"> </v>
      </c>
      <c r="N41" s="70" t="str">
        <f>IF(ISERR(FIND(N$4,Stac!$R47))=FALSE,IF(ISERR(FIND(CONCATENATE(N$4,"+"),Stac!$R47))=FALSE,IF(ISERR(FIND(CONCATENATE(N$4,"++"),Stac!$R47))=FALSE,IF(ISERR(FIND(CONCATENATE(N$4,"+++"),Stac!$R47))=FALSE,"+++","++"),"+")," ")," ")</f>
        <v xml:space="preserve"> </v>
      </c>
      <c r="O41" s="70" t="str">
        <f>IF(ISERR(FIND(O$4,Stac!$R47))=FALSE,IF(ISERR(FIND(CONCATENATE(O$4,"+"),Stac!$R47))=FALSE,IF(ISERR(FIND(CONCATENATE(O$4,"++"),Stac!$R47))=FALSE,IF(ISERR(FIND(CONCATENATE(O$4,"+++"),Stac!$R47))=FALSE,"+++","++"),"+")," ")," ")</f>
        <v xml:space="preserve"> </v>
      </c>
      <c r="P41" s="70" t="str">
        <f>IF(ISERR(FIND(P$4,Stac!$R47))=FALSE,IF(ISERR(FIND(CONCATENATE(P$4,"+"),Stac!$R47))=FALSE,IF(ISERR(FIND(CONCATENATE(P$4,"++"),Stac!$R47))=FALSE,IF(ISERR(FIND(CONCATENATE(P$4,"+++"),Stac!$R47))=FALSE,"+++","++"),"+")," ")," ")</f>
        <v xml:space="preserve"> </v>
      </c>
      <c r="Q41" s="70" t="str">
        <f>IF(ISERR(FIND(Q$4,Stac!$R47))=FALSE,IF(ISERR(FIND(CONCATENATE(Q$4,"+"),Stac!$R47))=FALSE,IF(ISERR(FIND(CONCATENATE(Q$4,"++"),Stac!$R47))=FALSE,IF(ISERR(FIND(CONCATENATE(Q$4,"+++"),Stac!$R47))=FALSE,"+++","++"),"+")," ")," ")</f>
        <v xml:space="preserve"> </v>
      </c>
      <c r="R41" s="70" t="str">
        <f>IF(ISERR(FIND(R$4,Stac!$R47))=FALSE,IF(ISERR(FIND(CONCATENATE(R$4,"+"),Stac!$R47))=FALSE,IF(ISERR(FIND(CONCATENATE(R$4,"++"),Stac!$R47))=FALSE,IF(ISERR(FIND(CONCATENATE(R$4,"+++"),Stac!$R47))=FALSE,"+++","++"),"+")," ")," ")</f>
        <v xml:space="preserve"> </v>
      </c>
      <c r="S41" s="70" t="str">
        <f>IF(ISERR(FIND(S$4,Stac!$R47))=FALSE,IF(ISERR(FIND(CONCATENATE(S$4,"+"),Stac!$R47))=FALSE,IF(ISERR(FIND(CONCATENATE(S$4,"++"),Stac!$R47))=FALSE,IF(ISERR(FIND(CONCATENATE(S$4,"+++"),Stac!$R47))=FALSE,"+++","++"),"+")," ")," ")</f>
        <v xml:space="preserve"> </v>
      </c>
      <c r="T41" s="71" t="str">
        <f>Stac!C47</f>
        <v>Seminarium dyplomowe</v>
      </c>
      <c r="U41" s="70" t="str">
        <f>IF(ISERR(FIND(U$4,Stac!$S47))=FALSE,IF(ISERR(FIND(CONCATENATE(U$4,"+"),Stac!$S47))=FALSE,IF(ISERR(FIND(CONCATENATE(U$4,"++"),Stac!$S47))=FALSE,IF(ISERR(FIND(CONCATENATE(U$4,"+++"),Stac!$S47))=FALSE,"+++","++"),"+")," ")," ")</f>
        <v xml:space="preserve"> </v>
      </c>
      <c r="V41" s="70" t="str">
        <f>IF(ISERR(FIND(V$4,Stac!$S47))=FALSE,IF(ISERR(FIND(CONCATENATE(V$4,"+"),Stac!$S47))=FALSE,IF(ISERR(FIND(CONCATENATE(V$4,"++"),Stac!$S47))=FALSE,IF(ISERR(FIND(CONCATENATE(V$4,"+++"),Stac!$S47))=FALSE,"+++","++"),"+")," ")," ")</f>
        <v xml:space="preserve"> </v>
      </c>
      <c r="W41" s="70" t="str">
        <f>IF(ISERR(FIND(W$4,Stac!$S47))=FALSE,IF(ISERR(FIND(CONCATENATE(W$4,"+"),Stac!$S47))=FALSE,IF(ISERR(FIND(CONCATENATE(W$4,"++"),Stac!$S47))=FALSE,IF(ISERR(FIND(CONCATENATE(W$4,"+++"),Stac!$S47))=FALSE,"+++","++"),"+")," ")," ")</f>
        <v>+</v>
      </c>
      <c r="X41" s="70" t="str">
        <f>IF(ISERR(FIND(X$4,Stac!$S47))=FALSE,IF(ISERR(FIND(CONCATENATE(X$4,"+"),Stac!$S47))=FALSE,IF(ISERR(FIND(CONCATENATE(X$4,"++"),Stac!$S47))=FALSE,IF(ISERR(FIND(CONCATENATE(X$4,"+++"),Stac!$S47))=FALSE,"+++","++"),"+")," ")," ")</f>
        <v>+</v>
      </c>
      <c r="Y41" s="70" t="str">
        <f>IF(ISERR(FIND(Y$4,Stac!$S47))=FALSE,IF(ISERR(FIND(CONCATENATE(Y$4,"+"),Stac!$S47))=FALSE,IF(ISERR(FIND(CONCATENATE(Y$4,"++"),Stac!$S47))=FALSE,IF(ISERR(FIND(CONCATENATE(Y$4,"+++"),Stac!$S47))=FALSE,"+++","++"),"+")," ")," ")</f>
        <v>+</v>
      </c>
      <c r="Z41" s="70" t="str">
        <f>IF(ISERR(FIND(Z$4,Stac!$S47))=FALSE,IF(ISERR(FIND(CONCATENATE(Z$4,"+"),Stac!$S47))=FALSE,IF(ISERR(FIND(CONCATENATE(Z$4,"++"),Stac!$S47))=FALSE,IF(ISERR(FIND(CONCATENATE(Z$4,"+++"),Stac!$S47))=FALSE,"+++","++"),"+")," ")," ")</f>
        <v xml:space="preserve"> </v>
      </c>
      <c r="AA41" s="70" t="str">
        <f>IF(ISERR(FIND(AA$4,Stac!$S47))=FALSE,IF(ISERR(FIND(CONCATENATE(AA$4,"+"),Stac!$S47))=FALSE,IF(ISERR(FIND(CONCATENATE(AA$4,"++"),Stac!$S47))=FALSE,IF(ISERR(FIND(CONCATENATE(AA$4,"+++"),Stac!$S47))=FALSE,"+++","++"),"+")," ")," ")</f>
        <v>+</v>
      </c>
      <c r="AB41" s="70" t="str">
        <f>IF(ISERR(FIND(AB$4,Stac!$S47))=FALSE,IF(ISERR(FIND(CONCATENATE(AB$4,"+"),Stac!$S47))=FALSE,IF(ISERR(FIND(CONCATENATE(AB$4,"++"),Stac!$S47))=FALSE,IF(ISERR(FIND(CONCATENATE(AB$4,"+++"),Stac!$S47))=FALSE,"+++","++"),"+")," ")," ")</f>
        <v xml:space="preserve"> </v>
      </c>
      <c r="AC41" s="70" t="str">
        <f>IF(ISERR(FIND(AC$4,Stac!$S47))=FALSE,IF(ISERR(FIND(CONCATENATE(AC$4,"+"),Stac!$S47))=FALSE,IF(ISERR(FIND(CONCATENATE(AC$4,"++"),Stac!$S47))=FALSE,IF(ISERR(FIND(CONCATENATE(AC$4,"+++"),Stac!$S47))=FALSE,"+++","++"),"+")," ")," ")</f>
        <v xml:space="preserve"> </v>
      </c>
      <c r="AD41" s="70" t="str">
        <f>IF(ISERR(FIND(AD$4,Stac!$S47))=FALSE,IF(ISERR(FIND(CONCATENATE(AD$4,"+"),Stac!$S47))=FALSE,IF(ISERR(FIND(CONCATENATE(AD$4,"++"),Stac!$S47))=FALSE,IF(ISERR(FIND(CONCATENATE(AD$4,"+++"),Stac!$S47))=FALSE,"+++","++"),"+")," ")," ")</f>
        <v xml:space="preserve"> </v>
      </c>
      <c r="AE41" s="70" t="str">
        <f>IF(ISERR(FIND(AE$4,Stac!$S47))=FALSE,IF(ISERR(FIND(CONCATENATE(AE$4,"+"),Stac!$S47))=FALSE,IF(ISERR(FIND(CONCATENATE(AE$4,"++"),Stac!$S47))=FALSE,IF(ISERR(FIND(CONCATENATE(AE$4,"+++"),Stac!$S47))=FALSE,"+++","++"),"+")," ")," ")</f>
        <v xml:space="preserve"> </v>
      </c>
      <c r="AF41" s="70" t="str">
        <f>IF(ISERR(FIND(AF$4,Stac!$S47))=FALSE,IF(ISERR(FIND(CONCATENATE(AF$4,"+"),Stac!$S47))=FALSE,IF(ISERR(FIND(CONCATENATE(AF$4,"++"),Stac!$S47))=FALSE,IF(ISERR(FIND(CONCATENATE(AF$4,"+++"),Stac!$S47))=FALSE,"+++","++"),"+")," ")," ")</f>
        <v xml:space="preserve"> </v>
      </c>
      <c r="AG41" s="70" t="str">
        <f>IF(ISERR(FIND(AG$4,Stac!$S47))=FALSE,IF(ISERR(FIND(CONCATENATE(AG$4,"+"),Stac!$S47))=FALSE,IF(ISERR(FIND(CONCATENATE(AG$4,"++"),Stac!$S47))=FALSE,IF(ISERR(FIND(CONCATENATE(AG$4,"+++"),Stac!$S47))=FALSE,"+++","++"),"+")," ")," ")</f>
        <v xml:space="preserve"> </v>
      </c>
      <c r="AH41" s="70" t="str">
        <f>IF(ISERR(FIND(AH$4,Stac!$S47))=FALSE,IF(ISERR(FIND(CONCATENATE(AH$4,"+"),Stac!$S47))=FALSE,IF(ISERR(FIND(CONCATENATE(AH$4,"++"),Stac!$S47))=FALSE,IF(ISERR(FIND(CONCATENATE(AH$4,"+++"),Stac!$S47))=FALSE,"+++","++"),"+")," ")," ")</f>
        <v>+</v>
      </c>
      <c r="AI41" s="70" t="str">
        <f>IF(ISERR(FIND(AI$4,Stac!$S47))=FALSE,IF(ISERR(FIND(CONCATENATE(AI$4,"+"),Stac!$S47))=FALSE,IF(ISERR(FIND(CONCATENATE(AI$4,"++"),Stac!$S47))=FALSE,IF(ISERR(FIND(CONCATENATE(AI$4,"+++"),Stac!$S47))=FALSE,"+++","++"),"+")," ")," ")</f>
        <v xml:space="preserve"> </v>
      </c>
      <c r="AJ41" s="70" t="str">
        <f>IF(ISERR(FIND(AJ$4,Stac!$S47))=FALSE,IF(ISERR(FIND(CONCATENATE(AJ$4,"+"),Stac!$S47))=FALSE,IF(ISERR(FIND(CONCATENATE(AJ$4,"++"),Stac!$S47))=FALSE,IF(ISERR(FIND(CONCATENATE(AJ$4,"+++"),Stac!$S47))=FALSE,"+++","++"),"+")," ")," ")</f>
        <v xml:space="preserve"> </v>
      </c>
      <c r="AK41" s="70" t="str">
        <f>IF(ISERR(FIND(AK$4,Stac!$S47))=FALSE,IF(ISERR(FIND(CONCATENATE(AK$4,"+"),Stac!$S47))=FALSE,IF(ISERR(FIND(CONCATENATE(AK$4,"++"),Stac!$S47))=FALSE,IF(ISERR(FIND(CONCATENATE(AK$4,"+++"),Stac!$S47))=FALSE,"+++","++"),"+")," ")," ")</f>
        <v xml:space="preserve"> </v>
      </c>
      <c r="AL41" s="70" t="str">
        <f>IF(ISERR(FIND(AL$4,Stac!$S47))=FALSE,IF(ISERR(FIND(CONCATENATE(AL$4,"+"),Stac!$S47))=FALSE,IF(ISERR(FIND(CONCATENATE(AL$4,"++"),Stac!$S47))=FALSE,IF(ISERR(FIND(CONCATENATE(AL$4,"+++"),Stac!$S47))=FALSE,"+++","++"),"+")," ")," ")</f>
        <v xml:space="preserve"> </v>
      </c>
      <c r="AM41" s="70" t="str">
        <f>IF(ISERR(FIND(AM$4,Stac!$S47))=FALSE,IF(ISERR(FIND(CONCATENATE(AM$4,"+"),Stac!$S47))=FALSE,IF(ISERR(FIND(CONCATENATE(AM$4,"++"),Stac!$S47))=FALSE,IF(ISERR(FIND(CONCATENATE(AM$4,"+++"),Stac!$S47))=FALSE,"+++","++"),"+")," ")," ")</f>
        <v xml:space="preserve"> </v>
      </c>
      <c r="AN41" s="70" t="str">
        <f>IF(ISERR(FIND(AN$4,Stac!$S47))=FALSE,IF(ISERR(FIND(CONCATENATE(AN$4,"+"),Stac!$S47))=FALSE,IF(ISERR(FIND(CONCATENATE(AN$4,"++"),Stac!$S47))=FALSE,IF(ISERR(FIND(CONCATENATE(AN$4,"+++"),Stac!$S47))=FALSE,"+++","++"),"+")," ")," ")</f>
        <v xml:space="preserve"> </v>
      </c>
      <c r="AO41" s="70" t="str">
        <f>IF(ISERR(FIND(AO$4,Stac!$S47))=FALSE,IF(ISERR(FIND(CONCATENATE(AO$4,"+"),Stac!$S47))=FALSE,IF(ISERR(FIND(CONCATENATE(AO$4,"++"),Stac!$S47))=FALSE,IF(ISERR(FIND(CONCATENATE(AO$4,"+++"),Stac!$S47))=FALSE,"+++","++"),"+")," ")," ")</f>
        <v xml:space="preserve"> </v>
      </c>
      <c r="AP41" s="70" t="str">
        <f>IF(ISERR(FIND(AP$4,Stac!$S47))=FALSE,IF(ISERR(FIND(CONCATENATE(AP$4,"+"),Stac!$S47))=FALSE,IF(ISERR(FIND(CONCATENATE(AP$4,"++"),Stac!$S47))=FALSE,IF(ISERR(FIND(CONCATENATE(AP$4,"+++"),Stac!$S47))=FALSE,"+++","++"),"+")," ")," ")</f>
        <v xml:space="preserve"> </v>
      </c>
      <c r="AQ41" s="70" t="str">
        <f>IF(ISERR(FIND(AQ$4,Stac!$S47))=FALSE,IF(ISERR(FIND(CONCATENATE(AQ$4,"+"),Stac!$S47))=FALSE,IF(ISERR(FIND(CONCATENATE(AQ$4,"++"),Stac!$S47))=FALSE,IF(ISERR(FIND(CONCATENATE(AQ$4,"+++"),Stac!$S47))=FALSE,"+++","++"),"+")," ")," ")</f>
        <v xml:space="preserve"> </v>
      </c>
      <c r="AR41" s="70" t="str">
        <f>IF(ISERR(FIND(AR$4,Stac!$S47))=FALSE,IF(ISERR(FIND(CONCATENATE(AR$4,"+"),Stac!$S47))=FALSE,IF(ISERR(FIND(CONCATENATE(AR$4,"++"),Stac!$S47))=FALSE,IF(ISERR(FIND(CONCATENATE(AR$4,"+++"),Stac!$S47))=FALSE,"+++","++"),"+")," ")," ")</f>
        <v xml:space="preserve"> </v>
      </c>
      <c r="AS41" s="70" t="str">
        <f>IF(ISERR(FIND(AS$4,Stac!$S47))=FALSE,IF(ISERR(FIND(CONCATENATE(AS$4,"+"),Stac!$S47))=FALSE,IF(ISERR(FIND(CONCATENATE(AS$4,"++"),Stac!$S47))=FALSE,IF(ISERR(FIND(CONCATENATE(AS$4,"+++"),Stac!$S47))=FALSE,"+++","++"),"+")," ")," ")</f>
        <v xml:space="preserve"> </v>
      </c>
      <c r="AT41" s="70" t="str">
        <f>IF(ISERR(FIND(AT$4,Stac!$S47))=FALSE,IF(ISERR(FIND(CONCATENATE(AT$4,"+"),Stac!$S47))=FALSE,IF(ISERR(FIND(CONCATENATE(AT$4,"++"),Stac!$S47))=FALSE,IF(ISERR(FIND(CONCATENATE(AT$4,"+++"),Stac!$S47))=FALSE,"+++","++"),"+")," ")," ")</f>
        <v xml:space="preserve"> </v>
      </c>
      <c r="AU41" s="70" t="str">
        <f>IF(ISERR(FIND(AU$4,Stac!$S47))=FALSE,IF(ISERR(FIND(CONCATENATE(AU$4,"+"),Stac!$S47))=FALSE,IF(ISERR(FIND(CONCATENATE(AU$4,"++"),Stac!$S47))=FALSE,IF(ISERR(FIND(CONCATENATE(AU$4,"+++"),Stac!$S47))=FALSE,"+++","++"),"+")," ")," ")</f>
        <v xml:space="preserve"> </v>
      </c>
      <c r="AV41" s="71" t="str">
        <f>Stac!C47</f>
        <v>Seminarium dyplomowe</v>
      </c>
      <c r="AW41" s="70" t="str">
        <f>IF(ISERR(FIND(AW$4,Stac!$T47))=FALSE,IF(ISERR(FIND(CONCATENATE(AW$4,"+"),Stac!$T47))=FALSE,IF(ISERR(FIND(CONCATENATE(AW$4,"++"),Stac!$T47))=FALSE,IF(ISERR(FIND(CONCATENATE(AW$4,"+++"),Stac!$T47))=FALSE,"+++","++"),"+")," ")," ")</f>
        <v>+</v>
      </c>
      <c r="AX41" s="70" t="str">
        <f>IF(ISERR(FIND(AX$4,Stac!$T47))=FALSE,IF(ISERR(FIND(CONCATENATE(AX$4,"+"),Stac!$T47))=FALSE,IF(ISERR(FIND(CONCATENATE(AX$4,"++"),Stac!$T47))=FALSE,IF(ISERR(FIND(CONCATENATE(AX$4,"+++"),Stac!$T47))=FALSE,"+++","++"),"+")," ")," ")</f>
        <v>+</v>
      </c>
      <c r="AY41" s="70" t="str">
        <f>IF(ISERR(FIND(AY$4,Stac!$T47))=FALSE,IF(ISERR(FIND(CONCATENATE(AY$4,"+"),Stac!$T47))=FALSE,IF(ISERR(FIND(CONCATENATE(AY$4,"++"),Stac!$T47))=FALSE,IF(ISERR(FIND(CONCATENATE(AY$4,"+++"),Stac!$T47))=FALSE,"+++","++"),"+")," ")," ")</f>
        <v xml:space="preserve"> </v>
      </c>
      <c r="AZ41" s="70" t="str">
        <f>IF(ISERR(FIND(AZ$4,Stac!$T47))=FALSE,IF(ISERR(FIND(CONCATENATE(AZ$4,"+"),Stac!$T47))=FALSE,IF(ISERR(FIND(CONCATENATE(AZ$4,"++"),Stac!$T47))=FALSE,IF(ISERR(FIND(CONCATENATE(AZ$4,"+++"),Stac!$T47))=FALSE,"+++","++"),"+")," ")," ")</f>
        <v xml:space="preserve"> </v>
      </c>
      <c r="BA41" s="70" t="str">
        <f>IF(ISERR(FIND(BA$4,Stac!$T47))=FALSE,IF(ISERR(FIND(CONCATENATE(BA$4,"+"),Stac!$T47))=FALSE,IF(ISERR(FIND(CONCATENATE(BA$4,"++"),Stac!$T47))=FALSE,IF(ISERR(FIND(CONCATENATE(BA$4,"+++"),Stac!$T47))=FALSE,"+++","++"),"+")," ")," ")</f>
        <v xml:space="preserve"> </v>
      </c>
      <c r="BB41" s="70" t="str">
        <f>IF(ISERR(FIND(BB$4,Stac!$T47))=FALSE,IF(ISERR(FIND(CONCATENATE(BB$4,"+"),Stac!$T47))=FALSE,IF(ISERR(FIND(CONCATENATE(BB$4,"++"),Stac!$T47))=FALSE,IF(ISERR(FIND(CONCATENATE(BB$4,"+++"),Stac!$T47))=FALSE,"+++","++"),"+")," ")," ")</f>
        <v>+</v>
      </c>
      <c r="BC41" s="70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70" t="e">
        <f>#N/A</f>
        <v>#N/A</v>
      </c>
      <c r="BE41" s="70" t="e">
        <f>#N/A</f>
        <v>#N/A</v>
      </c>
    </row>
    <row r="42" spans="1:57" hidden="1">
      <c r="A42" s="69">
        <f>Stac!C48</f>
        <v>0</v>
      </c>
      <c r="B42" s="70" t="str">
        <f>IF(ISERR(FIND(B$4,Stac!$R48))=FALSE,IF(ISERR(FIND(CONCATENATE(B$4,"+"),Stac!$R48))=FALSE,IF(ISERR(FIND(CONCATENATE(B$4,"++"),Stac!$R48))=FALSE,IF(ISERR(FIND(CONCATENATE(B$4,"+++"),Stac!$R48))=FALSE,"+++","++"),"+"),"-"),"-")</f>
        <v>-</v>
      </c>
      <c r="C42" s="70" t="str">
        <f>IF(ISERR(FIND(C$4,Stac!$R48))=FALSE,IF(ISERR(FIND(CONCATENATE(C$4,"+"),Stac!$R48))=FALSE,IF(ISERR(FIND(CONCATENATE(C$4,"++"),Stac!$R48))=FALSE,IF(ISERR(FIND(CONCATENATE(C$4,"+++"),Stac!$R48))=FALSE,"+++","++"),"+"),"-"),"-")</f>
        <v>-</v>
      </c>
      <c r="D42" s="70" t="str">
        <f>IF(ISERR(FIND(D$4,Stac!$R48))=FALSE,IF(ISERR(FIND(CONCATENATE(D$4,"+"),Stac!$R48))=FALSE,IF(ISERR(FIND(CONCATENATE(D$4,"++"),Stac!$R48))=FALSE,IF(ISERR(FIND(CONCATENATE(D$4,"+++"),Stac!$R48))=FALSE,"+++","++"),"+"),"-"),"-")</f>
        <v>-</v>
      </c>
      <c r="E42" s="70" t="str">
        <f>IF(ISERR(FIND(E$4,Stac!$R48))=FALSE,IF(ISERR(FIND(CONCATENATE(E$4,"+"),Stac!$R48))=FALSE,IF(ISERR(FIND(CONCATENATE(E$4,"++"),Stac!$R48))=FALSE,IF(ISERR(FIND(CONCATENATE(E$4,"+++"),Stac!$R48))=FALSE,"+++","++"),"+"),"-"),"-")</f>
        <v>-</v>
      </c>
      <c r="F42" s="70" t="str">
        <f>IF(ISERR(FIND(F$4,Stac!$R48))=FALSE,IF(ISERR(FIND(CONCATENATE(F$4,"+"),Stac!$R48))=FALSE,IF(ISERR(FIND(CONCATENATE(F$4,"++"),Stac!$R48))=FALSE,IF(ISERR(FIND(CONCATENATE(F$4,"+++"),Stac!$R48))=FALSE,"+++","++"),"+"),"-"),"-")</f>
        <v>-</v>
      </c>
      <c r="G42" s="70" t="str">
        <f>IF(ISERR(FIND(G$4,Stac!$R48))=FALSE,IF(ISERR(FIND(CONCATENATE(G$4,"+"),Stac!$R48))=FALSE,IF(ISERR(FIND(CONCATENATE(G$4,"++"),Stac!$R48))=FALSE,IF(ISERR(FIND(CONCATENATE(G$4,"+++"),Stac!$R48))=FALSE,"+++","++"),"+"),"-"),"-")</f>
        <v>-</v>
      </c>
      <c r="H42" s="70" t="str">
        <f>IF(ISERR(FIND(H$4,Stac!$R48))=FALSE,IF(ISERR(FIND(CONCATENATE(H$4,"+"),Stac!$R48))=FALSE,IF(ISERR(FIND(CONCATENATE(H$4,"++"),Stac!$R48))=FALSE,IF(ISERR(FIND(CONCATENATE(H$4,"+++"),Stac!$R48))=FALSE,"+++","++"),"+"),"-"),"-")</f>
        <v>-</v>
      </c>
      <c r="I42" s="70" t="str">
        <f>IF(ISERR(FIND(I$4,Stac!$R48))=FALSE,IF(ISERR(FIND(CONCATENATE(I$4,"+"),Stac!$R48))=FALSE,IF(ISERR(FIND(CONCATENATE(I$4,"++"),Stac!$R48))=FALSE,IF(ISERR(FIND(CONCATENATE(I$4,"+++"),Stac!$R48))=FALSE,"+++","++"),"+"),"-"),"-")</f>
        <v>-</v>
      </c>
      <c r="J42" s="70" t="str">
        <f>IF(ISERR(FIND(J$4,Stac!$R48))=FALSE,IF(ISERR(FIND(CONCATENATE(J$4,"+"),Stac!$R48))=FALSE,IF(ISERR(FIND(CONCATENATE(J$4,"++"),Stac!$R48))=FALSE,IF(ISERR(FIND(CONCATENATE(J$4,"+++"),Stac!$R48))=FALSE,"+++","++"),"+"),"-"),"-")</f>
        <v>-</v>
      </c>
      <c r="K42" s="70" t="str">
        <f>IF(ISERR(FIND(K$4,Stac!$R48))=FALSE,IF(ISERR(FIND(CONCATENATE(K$4,"+"),Stac!$R48))=FALSE,IF(ISERR(FIND(CONCATENATE(K$4,"++"),Stac!$R48))=FALSE,IF(ISERR(FIND(CONCATENATE(K$4,"+++"),Stac!$R48))=FALSE,"+++","++"),"+"),"-"),"-")</f>
        <v>-</v>
      </c>
      <c r="L42" s="70" t="str">
        <f>IF(ISERR(FIND(L$4,Stac!$R48))=FALSE,IF(ISERR(FIND(CONCATENATE(L$4,"+"),Stac!$R48))=FALSE,IF(ISERR(FIND(CONCATENATE(L$4,"++"),Stac!$R48))=FALSE,IF(ISERR(FIND(CONCATENATE(L$4,"+++"),Stac!$R48))=FALSE,"+++","++"),"+"),"-"),"-")</f>
        <v>-</v>
      </c>
      <c r="M42" s="70" t="str">
        <f>IF(ISERR(FIND(M$4,Stac!$R48))=FALSE,IF(ISERR(FIND(CONCATENATE(M$4,"+"),Stac!$R48))=FALSE,IF(ISERR(FIND(CONCATENATE(M$4,"++"),Stac!$R48))=FALSE,IF(ISERR(FIND(CONCATENATE(M$4,"+++"),Stac!$R48))=FALSE,"+++","++"),"+"),"-"),"-")</f>
        <v>-</v>
      </c>
      <c r="N42" s="70" t="str">
        <f>IF(ISERR(FIND(N$4,Stac!$R48))=FALSE,IF(ISERR(FIND(CONCATENATE(N$4,"+"),Stac!$R48))=FALSE,IF(ISERR(FIND(CONCATENATE(N$4,"++"),Stac!$R48))=FALSE,IF(ISERR(FIND(CONCATENATE(N$4,"+++"),Stac!$R48))=FALSE,"+++","++"),"+"),"-"),"-")</f>
        <v>-</v>
      </c>
      <c r="O42" s="70" t="str">
        <f>IF(ISERR(FIND(O$4,Stac!$R48))=FALSE,IF(ISERR(FIND(CONCATENATE(O$4,"+"),Stac!$R48))=FALSE,IF(ISERR(FIND(CONCATENATE(O$4,"++"),Stac!$R48))=FALSE,IF(ISERR(FIND(CONCATENATE(O$4,"+++"),Stac!$R48))=FALSE,"+++","++"),"+"),"-"),"-")</f>
        <v>-</v>
      </c>
      <c r="P42" s="70" t="str">
        <f>IF(ISERR(FIND(P$4,Stac!$R48))=FALSE,IF(ISERR(FIND(CONCATENATE(P$4,"+"),Stac!$R48))=FALSE,IF(ISERR(FIND(CONCATENATE(P$4,"++"),Stac!$R48))=FALSE,IF(ISERR(FIND(CONCATENATE(P$4,"+++"),Stac!$R48))=FALSE,"+++","++"),"+"),"-"),"-")</f>
        <v>-</v>
      </c>
      <c r="Q42" s="70" t="str">
        <f>IF(ISERR(FIND(Q$4,Stac!$R48))=FALSE,IF(ISERR(FIND(CONCATENATE(Q$4,"+"),Stac!$R48))=FALSE,IF(ISERR(FIND(CONCATENATE(Q$4,"++"),Stac!$R48))=FALSE,IF(ISERR(FIND(CONCATENATE(Q$4,"+++"),Stac!$R48))=FALSE,"+++","++"),"+"),"-"),"-")</f>
        <v>-</v>
      </c>
      <c r="R42" s="70" t="str">
        <f>IF(ISERR(FIND(R$4,Stac!$R48))=FALSE,IF(ISERR(FIND(CONCATENATE(R$4,"+"),Stac!$R48))=FALSE,IF(ISERR(FIND(CONCATENATE(R$4,"++"),Stac!$R48))=FALSE,IF(ISERR(FIND(CONCATENATE(R$4,"+++"),Stac!$R48))=FALSE,"+++","++"),"+"),"-"),"-")</f>
        <v>-</v>
      </c>
      <c r="S42" s="70"/>
      <c r="T42" s="70"/>
      <c r="U42" s="70" t="str">
        <f>IF(ISERR(FIND(U$4,Stac!$S48))=FALSE,IF(ISERR(FIND(CONCATENATE(U$4,"+"),Stac!$S48))=FALSE,IF(ISERR(FIND(CONCATENATE(U$4,"++"),Stac!$S48))=FALSE,IF(ISERR(FIND(CONCATENATE(U$4,"+++"),Stac!$S48))=FALSE,"+++","++"),"+"),"-"),"-")</f>
        <v>-</v>
      </c>
      <c r="V42" s="70" t="str">
        <f>IF(ISERR(FIND(V$4,Stac!$S48))=FALSE,IF(ISERR(FIND(CONCATENATE(V$4,"+"),Stac!$S48))=FALSE,IF(ISERR(FIND(CONCATENATE(V$4,"++"),Stac!$S48))=FALSE,IF(ISERR(FIND(CONCATENATE(V$4,"+++"),Stac!$S48))=FALSE,"+++","++"),"+"),"-"),"-")</f>
        <v>-</v>
      </c>
      <c r="W42" s="70" t="str">
        <f>IF(ISERR(FIND(W$4,Stac!$S48))=FALSE,IF(ISERR(FIND(CONCATENATE(W$4,"+"),Stac!$S48))=FALSE,IF(ISERR(FIND(CONCATENATE(W$4,"++"),Stac!$S48))=FALSE,IF(ISERR(FIND(CONCATENATE(W$4,"+++"),Stac!$S48))=FALSE,"+++","++"),"+"),"-"),"-")</f>
        <v>-</v>
      </c>
      <c r="X42" s="70" t="str">
        <f>IF(ISERR(FIND(X$4,Stac!$S48))=FALSE,IF(ISERR(FIND(CONCATENATE(X$4,"+"),Stac!$S48))=FALSE,IF(ISERR(FIND(CONCATENATE(X$4,"++"),Stac!$S48))=FALSE,IF(ISERR(FIND(CONCATENATE(X$4,"+++"),Stac!$S48))=FALSE,"+++","++"),"+"),"-"),"-")</f>
        <v>-</v>
      </c>
      <c r="Y42" s="70" t="str">
        <f>IF(ISERR(FIND(Y$4,Stac!$S48))=FALSE,IF(ISERR(FIND(CONCATENATE(Y$4,"+"),Stac!$S48))=FALSE,IF(ISERR(FIND(CONCATENATE(Y$4,"++"),Stac!$S48))=FALSE,IF(ISERR(FIND(CONCATENATE(Y$4,"+++"),Stac!$S48))=FALSE,"+++","++"),"+"),"-"),"-")</f>
        <v>-</v>
      </c>
      <c r="Z42" s="70" t="str">
        <f>IF(ISERR(FIND(Z$4,Stac!$S48))=FALSE,IF(ISERR(FIND(CONCATENATE(Z$4,"+"),Stac!$S48))=FALSE,IF(ISERR(FIND(CONCATENATE(Z$4,"++"),Stac!$S48))=FALSE,IF(ISERR(FIND(CONCATENATE(Z$4,"+++"),Stac!$S48))=FALSE,"+++","++"),"+"),"-"),"-")</f>
        <v>-</v>
      </c>
      <c r="AA42" s="70" t="str">
        <f>IF(ISERR(FIND(AA$4,Stac!$S48))=FALSE,IF(ISERR(FIND(CONCATENATE(AA$4,"+"),Stac!$S48))=FALSE,IF(ISERR(FIND(CONCATENATE(AA$4,"++"),Stac!$S48))=FALSE,IF(ISERR(FIND(CONCATENATE(AA$4,"+++"),Stac!$S48))=FALSE,"+++","++"),"+"),"-"),"-")</f>
        <v>-</v>
      </c>
      <c r="AB42" s="70" t="str">
        <f>IF(ISERR(FIND(AB$4,Stac!$S48))=FALSE,IF(ISERR(FIND(CONCATENATE(AB$4,"+"),Stac!$S48))=FALSE,IF(ISERR(FIND(CONCATENATE(AB$4,"++"),Stac!$S48))=FALSE,IF(ISERR(FIND(CONCATENATE(AB$4,"+++"),Stac!$S48))=FALSE,"+++","++"),"+"),"-"),"-")</f>
        <v>-</v>
      </c>
      <c r="AC42" s="70" t="str">
        <f>IF(ISERR(FIND(AC$4,Stac!$S48))=FALSE,IF(ISERR(FIND(CONCATENATE(AC$4,"+"),Stac!$S48))=FALSE,IF(ISERR(FIND(CONCATENATE(AC$4,"++"),Stac!$S48))=FALSE,IF(ISERR(FIND(CONCATENATE(AC$4,"+++"),Stac!$S48))=FALSE,"+++","++"),"+"),"-"),"-")</f>
        <v>-</v>
      </c>
      <c r="AD42" s="70" t="str">
        <f>IF(ISERR(FIND(AD$4,Stac!$S48))=FALSE,IF(ISERR(FIND(CONCATENATE(AD$4,"+"),Stac!$S48))=FALSE,IF(ISERR(FIND(CONCATENATE(AD$4,"++"),Stac!$S48))=FALSE,IF(ISERR(FIND(CONCATENATE(AD$4,"+++"),Stac!$S48))=FALSE,"+++","++"),"+"),"-"),"-")</f>
        <v>-</v>
      </c>
      <c r="AE42" s="70" t="str">
        <f>IF(ISERR(FIND(AE$4,Stac!$S48))=FALSE,IF(ISERR(FIND(CONCATENATE(AE$4,"+"),Stac!$S48))=FALSE,IF(ISERR(FIND(CONCATENATE(AE$4,"++"),Stac!$S48))=FALSE,IF(ISERR(FIND(CONCATENATE(AE$4,"+++"),Stac!$S48))=FALSE,"+++","++"),"+"),"-"),"-")</f>
        <v>-</v>
      </c>
      <c r="AF42" s="70" t="str">
        <f>IF(ISERR(FIND(AF$4,Stac!$S48))=FALSE,IF(ISERR(FIND(CONCATENATE(AF$4,"+"),Stac!$S48))=FALSE,IF(ISERR(FIND(CONCATENATE(AF$4,"++"),Stac!$S48))=FALSE,IF(ISERR(FIND(CONCATENATE(AF$4,"+++"),Stac!$S48))=FALSE,"+++","++"),"+"),"-"),"-")</f>
        <v>-</v>
      </c>
      <c r="AG42" s="70" t="str">
        <f>IF(ISERR(FIND(AG$4,Stac!$S48))=FALSE,IF(ISERR(FIND(CONCATENATE(AG$4,"+"),Stac!$S48))=FALSE,IF(ISERR(FIND(CONCATENATE(AG$4,"++"),Stac!$S48))=FALSE,IF(ISERR(FIND(CONCATENATE(AG$4,"+++"),Stac!$S48))=FALSE,"+++","++"),"+"),"-"),"-")</f>
        <v>-</v>
      </c>
      <c r="AH42" s="70" t="str">
        <f>IF(ISERR(FIND(AH$4,Stac!$S48))=FALSE,IF(ISERR(FIND(CONCATENATE(AH$4,"+"),Stac!$S48))=FALSE,IF(ISERR(FIND(CONCATENATE(AH$4,"++"),Stac!$S48))=FALSE,IF(ISERR(FIND(CONCATENATE(AH$4,"+++"),Stac!$S48))=FALSE,"+++","++"),"+"),"-"),"-")</f>
        <v>-</v>
      </c>
      <c r="AI42" s="70" t="str">
        <f>IF(ISERR(FIND(AI$4,Stac!$S48))=FALSE,IF(ISERR(FIND(CONCATENATE(AI$4,"+"),Stac!$S48))=FALSE,IF(ISERR(FIND(CONCATENATE(AI$4,"++"),Stac!$S48))=FALSE,IF(ISERR(FIND(CONCATENATE(AI$4,"+++"),Stac!$S48))=FALSE,"+++","++"),"+"),"-"),"-")</f>
        <v>-</v>
      </c>
      <c r="AJ42" s="70" t="str">
        <f>IF(ISERR(FIND(AJ$4,Stac!$S48))=FALSE,IF(ISERR(FIND(CONCATENATE(AJ$4,"+"),Stac!$S48))=FALSE,IF(ISERR(FIND(CONCATENATE(AJ$4,"++"),Stac!$S48))=FALSE,IF(ISERR(FIND(CONCATENATE(AJ$4,"+++"),Stac!$S48))=FALSE,"+++","++"),"+"),"-"),"-")</f>
        <v>-</v>
      </c>
      <c r="AK42" s="70" t="str">
        <f>IF(ISERR(FIND(AK$4,Stac!$S48))=FALSE,IF(ISERR(FIND(CONCATENATE(AK$4,"+"),Stac!$S48))=FALSE,IF(ISERR(FIND(CONCATENATE(AK$4,"++"),Stac!$S48))=FALSE,IF(ISERR(FIND(CONCATENATE(AK$4,"+++"),Stac!$S48))=FALSE,"+++","++"),"+"),"-"),"-")</f>
        <v>-</v>
      </c>
      <c r="AL42" s="70" t="str">
        <f>IF(ISERR(FIND(AL$4,Stac!$S48))=FALSE,IF(ISERR(FIND(CONCATENATE(AL$4,"+"),Stac!$S48))=FALSE,IF(ISERR(FIND(CONCATENATE(AL$4,"++"),Stac!$S48))=FALSE,IF(ISERR(FIND(CONCATENATE(AL$4,"+++"),Stac!$S48))=FALSE,"+++","++"),"+"),"-"),"-")</f>
        <v>-</v>
      </c>
      <c r="AM42" s="70" t="str">
        <f>IF(ISERR(FIND(AM$4,Stac!$S48))=FALSE,IF(ISERR(FIND(CONCATENATE(AM$4,"+"),Stac!$S48))=FALSE,IF(ISERR(FIND(CONCATENATE(AM$4,"++"),Stac!$S48))=FALSE,IF(ISERR(FIND(CONCATENATE(AM$4,"+++"),Stac!$S48))=FALSE,"+++","++"),"+"),"-"),"-")</f>
        <v>-</v>
      </c>
      <c r="AN42" s="70" t="str">
        <f>IF(ISERR(FIND(AN$4,Stac!$S48))=FALSE,IF(ISERR(FIND(CONCATENATE(AN$4,"+"),Stac!$S48))=FALSE,IF(ISERR(FIND(CONCATENATE(AN$4,"++"),Stac!$S48))=FALSE,IF(ISERR(FIND(CONCATENATE(AN$4,"+++"),Stac!$S48))=FALSE,"+++","++"),"+"),"-"),"-")</f>
        <v>-</v>
      </c>
      <c r="AO42" s="70" t="str">
        <f>IF(ISERR(FIND(AO$4,Stac!$S48))=FALSE,IF(ISERR(FIND(CONCATENATE(AO$4,"+"),Stac!$S48))=FALSE,IF(ISERR(FIND(CONCATENATE(AO$4,"++"),Stac!$S48))=FALSE,IF(ISERR(FIND(CONCATENATE(AO$4,"+++"),Stac!$S48))=FALSE,"+++","++"),"+"),"-"),"-")</f>
        <v>-</v>
      </c>
      <c r="AP42" s="70" t="str">
        <f>IF(ISERR(FIND(AP$4,Stac!$S48))=FALSE,IF(ISERR(FIND(CONCATENATE(AP$4,"+"),Stac!$S48))=FALSE,IF(ISERR(FIND(CONCATENATE(AP$4,"++"),Stac!$S48))=FALSE,IF(ISERR(FIND(CONCATENATE(AP$4,"+++"),Stac!$S48))=FALSE,"+++","++"),"+"),"-"),"-")</f>
        <v>-</v>
      </c>
      <c r="AQ42" s="70" t="str">
        <f>IF(ISERR(FIND(AQ$4,Stac!$S48))=FALSE,IF(ISERR(FIND(CONCATENATE(AQ$4,"+"),Stac!$S48))=FALSE,IF(ISERR(FIND(CONCATENATE(AQ$4,"++"),Stac!$S48))=FALSE,IF(ISERR(FIND(CONCATENATE(AQ$4,"+++"),Stac!$S48))=FALSE,"+++","++"),"+"),"-"),"-")</f>
        <v>-</v>
      </c>
      <c r="AR42" s="70"/>
      <c r="AS42" s="70"/>
      <c r="AT42" s="70"/>
      <c r="AU42" s="70"/>
      <c r="AV42" s="70"/>
      <c r="AW42" s="70" t="str">
        <f>IF(ISERR(FIND(AW$4,Stac!$T48))=FALSE,IF(ISERR(FIND(CONCATENATE(AW$4,"+"),Stac!$T48))=FALSE,IF(ISERR(FIND(CONCATENATE(AW$4,"++"),Stac!$T48))=FALSE,IF(ISERR(FIND(CONCATENATE(AW$4,"+++"),Stac!$T48))=FALSE,"+++","++"),"+"),"-"),"-")</f>
        <v>-</v>
      </c>
      <c r="AX42" s="70" t="str">
        <f>IF(ISERR(FIND(AX$4,Stac!$T48))=FALSE,IF(ISERR(FIND(CONCATENATE(AX$4,"+"),Stac!$T48))=FALSE,IF(ISERR(FIND(CONCATENATE(AX$4,"++"),Stac!$T48))=FALSE,IF(ISERR(FIND(CONCATENATE(AX$4,"+++"),Stac!$T48))=FALSE,"+++","++"),"+"),"-"),"-")</f>
        <v>-</v>
      </c>
      <c r="AY42" s="70" t="str">
        <f>IF(ISERR(FIND(AY$4,Stac!$T48))=FALSE,IF(ISERR(FIND(CONCATENATE(AY$4,"+"),Stac!$T48))=FALSE,IF(ISERR(FIND(CONCATENATE(AY$4,"++"),Stac!$T48))=FALSE,IF(ISERR(FIND(CONCATENATE(AY$4,"+++"),Stac!$T48))=FALSE,"+++","++"),"+"),"-"),"-")</f>
        <v>-</v>
      </c>
      <c r="AZ42" s="70" t="str">
        <f>IF(ISERR(FIND(AZ$4,Stac!$T48))=FALSE,IF(ISERR(FIND(CONCATENATE(AZ$4,"+"),Stac!$T48))=FALSE,IF(ISERR(FIND(CONCATENATE(AZ$4,"++"),Stac!$T48))=FALSE,IF(ISERR(FIND(CONCATENATE(AZ$4,"+++"),Stac!$T48))=FALSE,"+++","++"),"+"),"-"),"-")</f>
        <v>-</v>
      </c>
      <c r="BA42" s="70" t="str">
        <f>IF(ISERR(FIND(BA$4,Stac!$T48))=FALSE,IF(ISERR(FIND(CONCATENATE(BA$4,"+"),Stac!$T48))=FALSE,IF(ISERR(FIND(CONCATENATE(BA$4,"++"),Stac!$T48))=FALSE,IF(ISERR(FIND(CONCATENATE(BA$4,"+++"),Stac!$T48))=FALSE,"+++","++"),"+"),"-"),"-")</f>
        <v>-</v>
      </c>
      <c r="BB42" s="70" t="str">
        <f>IF(ISERR(FIND(BB$4,Stac!$T48))=FALSE,IF(ISERR(FIND(CONCATENATE(BB$4,"+"),Stac!$T48))=FALSE,IF(ISERR(FIND(CONCATENATE(BB$4,"++"),Stac!$T48))=FALSE,IF(ISERR(FIND(CONCATENATE(BB$4,"+++"),Stac!$T48))=FALSE,"+++","++"),"+"),"-"),"-")</f>
        <v>-</v>
      </c>
      <c r="BC42" s="70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2" s="70" t="str">
        <f>IF(ISERR(FIND(BD$4,Stac!$T48))=0,IF(ISERR(FIND(CONCATENATE(BD$4,"+"),Stac!$T48))=0,IF(ISERR(FIND(CONCATENATE(BD$4,"++"),Stac!$T48))=0,IF(ISERR(FIND(CONCATENATE(BD$4,"+++"),Stac!$T48))=0,"+++","++"),"+"),"-"),"-")</f>
        <v>-</v>
      </c>
      <c r="BE42" s="70" t="str">
        <f>IF(ISERR(FIND(BE$4,Stac!$T48))=0,IF(ISERR(FIND(CONCATENATE(BE$4,"+"),Stac!$T48))=0,IF(ISERR(FIND(CONCATENATE(BE$4,"++"),Stac!$T48))=0,IF(ISERR(FIND(CONCATENATE(BE$4,"+++"),Stac!$T48))=0,"+++","++"),"+"),"-"),"-")</f>
        <v>-</v>
      </c>
    </row>
    <row r="43" spans="1:57" hidden="1">
      <c r="A43" s="69">
        <f>Stac!C49</f>
        <v>0</v>
      </c>
      <c r="B43" s="70" t="str">
        <f>IF(ISERR(FIND(B$4,Stac!$R49))=0,IF(ISERR(FIND(CONCATENATE(B$4,"+"),Stac!$R49))=0,IF(ISERR(FIND(CONCATENATE(B$4,"++"),Stac!$R49))=0,IF(ISERR(FIND(CONCATENATE(B$4,"+++"),Stac!$R49))=0,"+++","++"),"+"),"-"),"-")</f>
        <v>-</v>
      </c>
      <c r="C43" s="70" t="str">
        <f>IF(ISERR(FIND(C$4,Stac!$R49))=0,IF(ISERR(FIND(CONCATENATE(C$4,"+"),Stac!$R49))=0,IF(ISERR(FIND(CONCATENATE(C$4,"++"),Stac!$R49))=0,IF(ISERR(FIND(CONCATENATE(C$4,"+++"),Stac!$R49))=0,"+++","++"),"+"),"-"),"-")</f>
        <v>-</v>
      </c>
      <c r="D43" s="70" t="str">
        <f>IF(ISERR(FIND(D$4,Stac!$R49))=0,IF(ISERR(FIND(CONCATENATE(D$4,"+"),Stac!$R49))=0,IF(ISERR(FIND(CONCATENATE(D$4,"++"),Stac!$R49))=0,IF(ISERR(FIND(CONCATENATE(D$4,"+++"),Stac!$R49))=0,"+++","++"),"+"),"-"),"-")</f>
        <v>-</v>
      </c>
      <c r="E43" s="70" t="str">
        <f>IF(ISERR(FIND(E$4,Stac!$R49))=0,IF(ISERR(FIND(CONCATENATE(E$4,"+"),Stac!$R49))=0,IF(ISERR(FIND(CONCATENATE(E$4,"++"),Stac!$R49))=0,IF(ISERR(FIND(CONCATENATE(E$4,"+++"),Stac!$R49))=0,"+++","++"),"+"),"-"),"-")</f>
        <v>-</v>
      </c>
      <c r="F43" s="70" t="str">
        <f>IF(ISERR(FIND(F$4,Stac!$R49))=0,IF(ISERR(FIND(CONCATENATE(F$4,"+"),Stac!$R49))=0,IF(ISERR(FIND(CONCATENATE(F$4,"++"),Stac!$R49))=0,IF(ISERR(FIND(CONCATENATE(F$4,"+++"),Stac!$R49))=0,"+++","++"),"+"),"-"),"-")</f>
        <v>-</v>
      </c>
      <c r="G43" s="70" t="str">
        <f>IF(ISERR(FIND(G$4,Stac!$R49))=0,IF(ISERR(FIND(CONCATENATE(G$4,"+"),Stac!$R49))=0,IF(ISERR(FIND(CONCATENATE(G$4,"++"),Stac!$R49))=0,IF(ISERR(FIND(CONCATENATE(G$4,"+++"),Stac!$R49))=0,"+++","++"),"+"),"-"),"-")</f>
        <v>-</v>
      </c>
      <c r="H43" s="70" t="str">
        <f>IF(ISERR(FIND(H$4,Stac!$R49))=0,IF(ISERR(FIND(CONCATENATE(H$4,"+"),Stac!$R49))=0,IF(ISERR(FIND(CONCATENATE(H$4,"++"),Stac!$R49))=0,IF(ISERR(FIND(CONCATENATE(H$4,"+++"),Stac!$R49))=0,"+++","++"),"+"),"-"),"-")</f>
        <v>-</v>
      </c>
      <c r="I43" s="70" t="str">
        <f>IF(ISERR(FIND(I$4,Stac!$R49))=0,IF(ISERR(FIND(CONCATENATE(I$4,"+"),Stac!$R49))=0,IF(ISERR(FIND(CONCATENATE(I$4,"++"),Stac!$R49))=0,IF(ISERR(FIND(CONCATENATE(I$4,"+++"),Stac!$R49))=0,"+++","++"),"+"),"-"),"-")</f>
        <v>-</v>
      </c>
      <c r="J43" s="70" t="str">
        <f>IF(ISERR(FIND(J$4,Stac!$R49))=0,IF(ISERR(FIND(CONCATENATE(J$4,"+"),Stac!$R49))=0,IF(ISERR(FIND(CONCATENATE(J$4,"++"),Stac!$R49))=0,IF(ISERR(FIND(CONCATENATE(J$4,"+++"),Stac!$R49))=0,"+++","++"),"+"),"-"),"-")</f>
        <v>-</v>
      </c>
      <c r="K43" s="70" t="str">
        <f>IF(ISERR(FIND(K$4,Stac!$R49))=0,IF(ISERR(FIND(CONCATENATE(K$4,"+"),Stac!$R49))=0,IF(ISERR(FIND(CONCATENATE(K$4,"++"),Stac!$R49))=0,IF(ISERR(FIND(CONCATENATE(K$4,"+++"),Stac!$R49))=0,"+++","++"),"+"),"-"),"-")</f>
        <v>-</v>
      </c>
      <c r="L43" s="70" t="str">
        <f>IF(ISERR(FIND(L$4,Stac!$R49))=0,IF(ISERR(FIND(CONCATENATE(L$4,"+"),Stac!$R49))=0,IF(ISERR(FIND(CONCATENATE(L$4,"++"),Stac!$R49))=0,IF(ISERR(FIND(CONCATENATE(L$4,"+++"),Stac!$R49))=0,"+++","++"),"+"),"-"),"-")</f>
        <v>-</v>
      </c>
      <c r="M43" s="70" t="str">
        <f>IF(ISERR(FIND(M$4,Stac!$R49))=0,IF(ISERR(FIND(CONCATENATE(M$4,"+"),Stac!$R49))=0,IF(ISERR(FIND(CONCATENATE(M$4,"++"),Stac!$R49))=0,IF(ISERR(FIND(CONCATENATE(M$4,"+++"),Stac!$R49))=0,"+++","++"),"+"),"-"),"-")</f>
        <v>-</v>
      </c>
      <c r="N43" s="70" t="str">
        <f>IF(ISERR(FIND(N$4,Stac!$R49))=0,IF(ISERR(FIND(CONCATENATE(N$4,"+"),Stac!$R49))=0,IF(ISERR(FIND(CONCATENATE(N$4,"++"),Stac!$R49))=0,IF(ISERR(FIND(CONCATENATE(N$4,"+++"),Stac!$R49))=0,"+++","++"),"+"),"-"),"-")</f>
        <v>-</v>
      </c>
      <c r="O43" s="70" t="str">
        <f>IF(ISERR(FIND(O$4,Stac!$R49))=0,IF(ISERR(FIND(CONCATENATE(O$4,"+"),Stac!$R49))=0,IF(ISERR(FIND(CONCATENATE(O$4,"++"),Stac!$R49))=0,IF(ISERR(FIND(CONCATENATE(O$4,"+++"),Stac!$R49))=0,"+++","++"),"+"),"-"),"-")</f>
        <v>-</v>
      </c>
      <c r="P43" s="70" t="str">
        <f>IF(ISERR(FIND(P$4,Stac!$R49))=0,IF(ISERR(FIND(CONCATENATE(P$4,"+"),Stac!$R49))=0,IF(ISERR(FIND(CONCATENATE(P$4,"++"),Stac!$R49))=0,IF(ISERR(FIND(CONCATENATE(P$4,"+++"),Stac!$R49))=0,"+++","++"),"+"),"-"),"-")</f>
        <v>-</v>
      </c>
      <c r="Q43" s="70" t="str">
        <f>IF(ISERR(FIND(Q$4,Stac!$R49))=0,IF(ISERR(FIND(CONCATENATE(Q$4,"+"),Stac!$R49))=0,IF(ISERR(FIND(CONCATENATE(Q$4,"++"),Stac!$R49))=0,IF(ISERR(FIND(CONCATENATE(Q$4,"+++"),Stac!$R49))=0,"+++","++"),"+"),"-"),"-")</f>
        <v>-</v>
      </c>
      <c r="R43" s="70" t="str">
        <f>IF(ISERR(FIND(R$4,Stac!$R49))=0,IF(ISERR(FIND(CONCATENATE(R$4,"+"),Stac!$R49))=0,IF(ISERR(FIND(CONCATENATE(R$4,"++"),Stac!$R49))=0,IF(ISERR(FIND(CONCATENATE(R$4,"+++"),Stac!$R49))=0,"+++","++"),"+"),"-"),"-")</f>
        <v>-</v>
      </c>
      <c r="S43" s="70"/>
      <c r="T43" s="70"/>
      <c r="U43" s="70" t="str">
        <f>IF(ISERR(FIND(U$4,Stac!$S49))=0,IF(ISERR(FIND(CONCATENATE(U$4,"+"),Stac!$S49))=0,IF(ISERR(FIND(CONCATENATE(U$4,"++"),Stac!$S49))=0,IF(ISERR(FIND(CONCATENATE(U$4,"+++"),Stac!$S49))=0,"+++","++"),"+"),"-"),"-")</f>
        <v>-</v>
      </c>
      <c r="V43" s="70" t="str">
        <f>IF(ISERR(FIND(V$4,Stac!$S49))=0,IF(ISERR(FIND(CONCATENATE(V$4,"+"),Stac!$S49))=0,IF(ISERR(FIND(CONCATENATE(V$4,"++"),Stac!$S49))=0,IF(ISERR(FIND(CONCATENATE(V$4,"+++"),Stac!$S49))=0,"+++","++"),"+"),"-"),"-")</f>
        <v>-</v>
      </c>
      <c r="W43" s="70" t="str">
        <f>IF(ISERR(FIND(W$4,Stac!$S49))=0,IF(ISERR(FIND(CONCATENATE(W$4,"+"),Stac!$S49))=0,IF(ISERR(FIND(CONCATENATE(W$4,"++"),Stac!$S49))=0,IF(ISERR(FIND(CONCATENATE(W$4,"+++"),Stac!$S49))=0,"+++","++"),"+"),"-"),"-")</f>
        <v>-</v>
      </c>
      <c r="X43" s="70" t="str">
        <f>IF(ISERR(FIND(X$4,Stac!$S49))=0,IF(ISERR(FIND(CONCATENATE(X$4,"+"),Stac!$S49))=0,IF(ISERR(FIND(CONCATENATE(X$4,"++"),Stac!$S49))=0,IF(ISERR(FIND(CONCATENATE(X$4,"+++"),Stac!$S49))=0,"+++","++"),"+"),"-"),"-")</f>
        <v>-</v>
      </c>
      <c r="Y43" s="70" t="str">
        <f>IF(ISERR(FIND(Y$4,Stac!$S49))=0,IF(ISERR(FIND(CONCATENATE(Y$4,"+"),Stac!$S49))=0,IF(ISERR(FIND(CONCATENATE(Y$4,"++"),Stac!$S49))=0,IF(ISERR(FIND(CONCATENATE(Y$4,"+++"),Stac!$S49))=0,"+++","++"),"+"),"-"),"-")</f>
        <v>-</v>
      </c>
      <c r="Z43" s="70" t="str">
        <f>IF(ISERR(FIND(Z$4,Stac!$S49))=0,IF(ISERR(FIND(CONCATENATE(Z$4,"+"),Stac!$S49))=0,IF(ISERR(FIND(CONCATENATE(Z$4,"++"),Stac!$S49))=0,IF(ISERR(FIND(CONCATENATE(Z$4,"+++"),Stac!$S49))=0,"+++","++"),"+"),"-"),"-")</f>
        <v>-</v>
      </c>
      <c r="AA43" s="70" t="str">
        <f>IF(ISERR(FIND(AA$4,Stac!$S49))=0,IF(ISERR(FIND(CONCATENATE(AA$4,"+"),Stac!$S49))=0,IF(ISERR(FIND(CONCATENATE(AA$4,"++"),Stac!$S49))=0,IF(ISERR(FIND(CONCATENATE(AA$4,"+++"),Stac!$S49))=0,"+++","++"),"+"),"-"),"-")</f>
        <v>-</v>
      </c>
      <c r="AB43" s="70" t="str">
        <f>IF(ISERR(FIND(AB$4,Stac!$S49))=0,IF(ISERR(FIND(CONCATENATE(AB$4,"+"),Stac!$S49))=0,IF(ISERR(FIND(CONCATENATE(AB$4,"++"),Stac!$S49))=0,IF(ISERR(FIND(CONCATENATE(AB$4,"+++"),Stac!$S49))=0,"+++","++"),"+"),"-"),"-")</f>
        <v>-</v>
      </c>
      <c r="AC43" s="70" t="str">
        <f>IF(ISERR(FIND(AC$4,Stac!$S49))=0,IF(ISERR(FIND(CONCATENATE(AC$4,"+"),Stac!$S49))=0,IF(ISERR(FIND(CONCATENATE(AC$4,"++"),Stac!$S49))=0,IF(ISERR(FIND(CONCATENATE(AC$4,"+++"),Stac!$S49))=0,"+++","++"),"+"),"-"),"-")</f>
        <v>-</v>
      </c>
      <c r="AD43" s="70" t="str">
        <f>IF(ISERR(FIND(AD$4,Stac!$S49))=0,IF(ISERR(FIND(CONCATENATE(AD$4,"+"),Stac!$S49))=0,IF(ISERR(FIND(CONCATENATE(AD$4,"++"),Stac!$S49))=0,IF(ISERR(FIND(CONCATENATE(AD$4,"+++"),Stac!$S49))=0,"+++","++"),"+"),"-"),"-")</f>
        <v>-</v>
      </c>
      <c r="AE43" s="70" t="str">
        <f>IF(ISERR(FIND(AE$4,Stac!$S49))=0,IF(ISERR(FIND(CONCATENATE(AE$4,"+"),Stac!$S49))=0,IF(ISERR(FIND(CONCATENATE(AE$4,"++"),Stac!$S49))=0,IF(ISERR(FIND(CONCATENATE(AE$4,"+++"),Stac!$S49))=0,"+++","++"),"+"),"-"),"-")</f>
        <v>-</v>
      </c>
      <c r="AF43" s="70" t="str">
        <f>IF(ISERR(FIND(AF$4,Stac!$S49))=0,IF(ISERR(FIND(CONCATENATE(AF$4,"+"),Stac!$S49))=0,IF(ISERR(FIND(CONCATENATE(AF$4,"++"),Stac!$S49))=0,IF(ISERR(FIND(CONCATENATE(AF$4,"+++"),Stac!$S49))=0,"+++","++"),"+"),"-"),"-")</f>
        <v>-</v>
      </c>
      <c r="AG43" s="70" t="str">
        <f>IF(ISERR(FIND(AG$4,Stac!$S49))=0,IF(ISERR(FIND(CONCATENATE(AG$4,"+"),Stac!$S49))=0,IF(ISERR(FIND(CONCATENATE(AG$4,"++"),Stac!$S49))=0,IF(ISERR(FIND(CONCATENATE(AG$4,"+++"),Stac!$S49))=0,"+++","++"),"+"),"-"),"-")</f>
        <v>-</v>
      </c>
      <c r="AH43" s="70" t="str">
        <f>IF(ISERR(FIND(AH$4,Stac!$S49))=0,IF(ISERR(FIND(CONCATENATE(AH$4,"+"),Stac!$S49))=0,IF(ISERR(FIND(CONCATENATE(AH$4,"++"),Stac!$S49))=0,IF(ISERR(FIND(CONCATENATE(AH$4,"+++"),Stac!$S49))=0,"+++","++"),"+"),"-"),"-")</f>
        <v>-</v>
      </c>
      <c r="AI43" s="70" t="str">
        <f>IF(ISERR(FIND(AI$4,Stac!$S49))=0,IF(ISERR(FIND(CONCATENATE(AI$4,"+"),Stac!$S49))=0,IF(ISERR(FIND(CONCATENATE(AI$4,"++"),Stac!$S49))=0,IF(ISERR(FIND(CONCATENATE(AI$4,"+++"),Stac!$S49))=0,"+++","++"),"+"),"-"),"-")</f>
        <v>-</v>
      </c>
      <c r="AJ43" s="70" t="str">
        <f>IF(ISERR(FIND(AJ$4,Stac!$S49))=0,IF(ISERR(FIND(CONCATENATE(AJ$4,"+"),Stac!$S49))=0,IF(ISERR(FIND(CONCATENATE(AJ$4,"++"),Stac!$S49))=0,IF(ISERR(FIND(CONCATENATE(AJ$4,"+++"),Stac!$S49))=0,"+++","++"),"+"),"-"),"-")</f>
        <v>-</v>
      </c>
      <c r="AK43" s="70" t="str">
        <f>IF(ISERR(FIND(AK$4,Stac!$S49))=0,IF(ISERR(FIND(CONCATENATE(AK$4,"+"),Stac!$S49))=0,IF(ISERR(FIND(CONCATENATE(AK$4,"++"),Stac!$S49))=0,IF(ISERR(FIND(CONCATENATE(AK$4,"+++"),Stac!$S49))=0,"+++","++"),"+"),"-"),"-")</f>
        <v>-</v>
      </c>
      <c r="AL43" s="70" t="str">
        <f>IF(ISERR(FIND(AL$4,Stac!$S49))=0,IF(ISERR(FIND(CONCATENATE(AL$4,"+"),Stac!$S49))=0,IF(ISERR(FIND(CONCATENATE(AL$4,"++"),Stac!$S49))=0,IF(ISERR(FIND(CONCATENATE(AL$4,"+++"),Stac!$S49))=0,"+++","++"),"+"),"-"),"-")</f>
        <v>-</v>
      </c>
      <c r="AM43" s="70" t="str">
        <f>IF(ISERR(FIND(AM$4,Stac!$S49))=0,IF(ISERR(FIND(CONCATENATE(AM$4,"+"),Stac!$S49))=0,IF(ISERR(FIND(CONCATENATE(AM$4,"++"),Stac!$S49))=0,IF(ISERR(FIND(CONCATENATE(AM$4,"+++"),Stac!$S49))=0,"+++","++"),"+"),"-"),"-")</f>
        <v>-</v>
      </c>
      <c r="AN43" s="70" t="str">
        <f>IF(ISERR(FIND(AN$4,Stac!$S49))=0,IF(ISERR(FIND(CONCATENATE(AN$4,"+"),Stac!$S49))=0,IF(ISERR(FIND(CONCATENATE(AN$4,"++"),Stac!$S49))=0,IF(ISERR(FIND(CONCATENATE(AN$4,"+++"),Stac!$S49))=0,"+++","++"),"+"),"-"),"-")</f>
        <v>-</v>
      </c>
      <c r="AO43" s="70" t="str">
        <f>IF(ISERR(FIND(AO$4,Stac!$S49))=0,IF(ISERR(FIND(CONCATENATE(AO$4,"+"),Stac!$S49))=0,IF(ISERR(FIND(CONCATENATE(AO$4,"++"),Stac!$S49))=0,IF(ISERR(FIND(CONCATENATE(AO$4,"+++"),Stac!$S49))=0,"+++","++"),"+"),"-"),"-")</f>
        <v>-</v>
      </c>
      <c r="AP43" s="70" t="str">
        <f>IF(ISERR(FIND(AP$4,Stac!$S49))=0,IF(ISERR(FIND(CONCATENATE(AP$4,"+"),Stac!$S49))=0,IF(ISERR(FIND(CONCATENATE(AP$4,"++"),Stac!$S49))=0,IF(ISERR(FIND(CONCATENATE(AP$4,"+++"),Stac!$S49))=0,"+++","++"),"+"),"-"),"-")</f>
        <v>-</v>
      </c>
      <c r="AQ43" s="70" t="str">
        <f>IF(ISERR(FIND(AQ$4,Stac!$S49))=0,IF(ISERR(FIND(CONCATENATE(AQ$4,"+"),Stac!$S49))=0,IF(ISERR(FIND(CONCATENATE(AQ$4,"++"),Stac!$S49))=0,IF(ISERR(FIND(CONCATENATE(AQ$4,"+++"),Stac!$S49))=0,"+++","++"),"+"),"-"),"-")</f>
        <v>-</v>
      </c>
      <c r="AR43" s="70"/>
      <c r="AS43" s="70"/>
      <c r="AT43" s="70"/>
      <c r="AU43" s="70"/>
      <c r="AV43" s="70"/>
      <c r="AW43" s="70" t="str">
        <f>IF(ISERR(FIND(AW$4,Stac!$T49))=0,IF(ISERR(FIND(CONCATENATE(AW$4,"+"),Stac!$T49))=0,IF(ISERR(FIND(CONCATENATE(AW$4,"++"),Stac!$T49))=0,IF(ISERR(FIND(CONCATENATE(AW$4,"+++"),Stac!$T49))=0,"+++","++"),"+"),"-"),"-")</f>
        <v>-</v>
      </c>
      <c r="AX43" s="70" t="str">
        <f>IF(ISERR(FIND(AX$4,Stac!$T49))=0,IF(ISERR(FIND(CONCATENATE(AX$4,"+"),Stac!$T49))=0,IF(ISERR(FIND(CONCATENATE(AX$4,"++"),Stac!$T49))=0,IF(ISERR(FIND(CONCATENATE(AX$4,"+++"),Stac!$T49))=0,"+++","++"),"+"),"-"),"-")</f>
        <v>-</v>
      </c>
      <c r="AY43" s="70" t="str">
        <f>IF(ISERR(FIND(AY$4,Stac!$T49))=0,IF(ISERR(FIND(CONCATENATE(AY$4,"+"),Stac!$T49))=0,IF(ISERR(FIND(CONCATENATE(AY$4,"++"),Stac!$T49))=0,IF(ISERR(FIND(CONCATENATE(AY$4,"+++"),Stac!$T49))=0,"+++","++"),"+"),"-"),"-")</f>
        <v>-</v>
      </c>
      <c r="AZ43" s="70" t="str">
        <f>IF(ISERR(FIND(AZ$4,Stac!$T49))=0,IF(ISERR(FIND(CONCATENATE(AZ$4,"+"),Stac!$T49))=0,IF(ISERR(FIND(CONCATENATE(AZ$4,"++"),Stac!$T49))=0,IF(ISERR(FIND(CONCATENATE(AZ$4,"+++"),Stac!$T49))=0,"+++","++"),"+"),"-"),"-")</f>
        <v>-</v>
      </c>
      <c r="BA43" s="70" t="str">
        <f>IF(ISERR(FIND(BA$4,Stac!$T49))=0,IF(ISERR(FIND(CONCATENATE(BA$4,"+"),Stac!$T49))=0,IF(ISERR(FIND(CONCATENATE(BA$4,"++"),Stac!$T49))=0,IF(ISERR(FIND(CONCATENATE(BA$4,"+++"),Stac!$T49))=0,"+++","++"),"+"),"-"),"-")</f>
        <v>-</v>
      </c>
      <c r="BB43" s="70" t="str">
        <f>IF(ISERR(FIND(BB$4,Stac!$T49))=0,IF(ISERR(FIND(CONCATENATE(BB$4,"+"),Stac!$T49))=0,IF(ISERR(FIND(CONCATENATE(BB$4,"++"),Stac!$T49))=0,IF(ISERR(FIND(CONCATENATE(BB$4,"+++"),Stac!$T49))=0,"+++","++"),"+"),"-"),"-")</f>
        <v>-</v>
      </c>
      <c r="BC43" s="70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3" s="70"/>
      <c r="BE43" s="70"/>
    </row>
    <row r="44" spans="1:57" hidden="1">
      <c r="A44" s="69" t="str">
        <f>Stac!C50</f>
        <v>Wszystkie semestry - razem:</v>
      </c>
      <c r="B44" s="70" t="str">
        <f>IF(ISERR(FIND(B$4,Stac!$R50))=0,IF(ISERR(FIND(CONCATENATE(B$4,"+"),Stac!$R50))=0,IF(ISERR(FIND(CONCATENATE(B$4,"++"),Stac!$R50))=0,IF(ISERR(FIND(CONCATENATE(B$4,"+++"),Stac!$R50))=0,"+++","++"),"+"),"-"),"-")</f>
        <v>-</v>
      </c>
      <c r="C44" s="70" t="str">
        <f>IF(ISERR(FIND(C$4,Stac!$R50))=0,IF(ISERR(FIND(CONCATENATE(C$4,"+"),Stac!$R50))=0,IF(ISERR(FIND(CONCATENATE(C$4,"++"),Stac!$R50))=0,IF(ISERR(FIND(CONCATENATE(C$4,"+++"),Stac!$R50))=0,"+++","++"),"+"),"-"),"-")</f>
        <v>-</v>
      </c>
      <c r="D44" s="70" t="str">
        <f>IF(ISERR(FIND(D$4,Stac!$R50))=0,IF(ISERR(FIND(CONCATENATE(D$4,"+"),Stac!$R50))=0,IF(ISERR(FIND(CONCATENATE(D$4,"++"),Stac!$R50))=0,IF(ISERR(FIND(CONCATENATE(D$4,"+++"),Stac!$R50))=0,"+++","++"),"+"),"-"),"-")</f>
        <v>-</v>
      </c>
      <c r="E44" s="70" t="str">
        <f>IF(ISERR(FIND(E$4,Stac!$R50))=0,IF(ISERR(FIND(CONCATENATE(E$4,"+"),Stac!$R50))=0,IF(ISERR(FIND(CONCATENATE(E$4,"++"),Stac!$R50))=0,IF(ISERR(FIND(CONCATENATE(E$4,"+++"),Stac!$R50))=0,"+++","++"),"+"),"-"),"-")</f>
        <v>-</v>
      </c>
      <c r="F44" s="70" t="str">
        <f>IF(ISERR(FIND(F$4,Stac!$R50))=0,IF(ISERR(FIND(CONCATENATE(F$4,"+"),Stac!$R50))=0,IF(ISERR(FIND(CONCATENATE(F$4,"++"),Stac!$R50))=0,IF(ISERR(FIND(CONCATENATE(F$4,"+++"),Stac!$R50))=0,"+++","++"),"+"),"-"),"-")</f>
        <v>-</v>
      </c>
      <c r="G44" s="70" t="str">
        <f>IF(ISERR(FIND(G$4,Stac!$R50))=0,IF(ISERR(FIND(CONCATENATE(G$4,"+"),Stac!$R50))=0,IF(ISERR(FIND(CONCATENATE(G$4,"++"),Stac!$R50))=0,IF(ISERR(FIND(CONCATENATE(G$4,"+++"),Stac!$R50))=0,"+++","++"),"+"),"-"),"-")</f>
        <v>-</v>
      </c>
      <c r="H44" s="70" t="str">
        <f>IF(ISERR(FIND(H$4,Stac!$R50))=0,IF(ISERR(FIND(CONCATENATE(H$4,"+"),Stac!$R50))=0,IF(ISERR(FIND(CONCATENATE(H$4,"++"),Stac!$R50))=0,IF(ISERR(FIND(CONCATENATE(H$4,"+++"),Stac!$R50))=0,"+++","++"),"+"),"-"),"-")</f>
        <v>-</v>
      </c>
      <c r="I44" s="70" t="str">
        <f>IF(ISERR(FIND(I$4,Stac!$R50))=0,IF(ISERR(FIND(CONCATENATE(I$4,"+"),Stac!$R50))=0,IF(ISERR(FIND(CONCATENATE(I$4,"++"),Stac!$R50))=0,IF(ISERR(FIND(CONCATENATE(I$4,"+++"),Stac!$R50))=0,"+++","++"),"+"),"-"),"-")</f>
        <v>-</v>
      </c>
      <c r="J44" s="70" t="str">
        <f>IF(ISERR(FIND(J$4,Stac!$R50))=0,IF(ISERR(FIND(CONCATENATE(J$4,"+"),Stac!$R50))=0,IF(ISERR(FIND(CONCATENATE(J$4,"++"),Stac!$R50))=0,IF(ISERR(FIND(CONCATENATE(J$4,"+++"),Stac!$R50))=0,"+++","++"),"+"),"-"),"-")</f>
        <v>-</v>
      </c>
      <c r="K44" s="70" t="str">
        <f>IF(ISERR(FIND(K$4,Stac!$R50))=0,IF(ISERR(FIND(CONCATENATE(K$4,"+"),Stac!$R50))=0,IF(ISERR(FIND(CONCATENATE(K$4,"++"),Stac!$R50))=0,IF(ISERR(FIND(CONCATENATE(K$4,"+++"),Stac!$R50))=0,"+++","++"),"+"),"-"),"-")</f>
        <v>-</v>
      </c>
      <c r="L44" s="70" t="str">
        <f>IF(ISERR(FIND(L$4,Stac!$R50))=0,IF(ISERR(FIND(CONCATENATE(L$4,"+"),Stac!$R50))=0,IF(ISERR(FIND(CONCATENATE(L$4,"++"),Stac!$R50))=0,IF(ISERR(FIND(CONCATENATE(L$4,"+++"),Stac!$R50))=0,"+++","++"),"+"),"-"),"-")</f>
        <v>-</v>
      </c>
      <c r="M44" s="70" t="str">
        <f>IF(ISERR(FIND(M$4,Stac!$R50))=0,IF(ISERR(FIND(CONCATENATE(M$4,"+"),Stac!$R50))=0,IF(ISERR(FIND(CONCATENATE(M$4,"++"),Stac!$R50))=0,IF(ISERR(FIND(CONCATENATE(M$4,"+++"),Stac!$R50))=0,"+++","++"),"+"),"-"),"-")</f>
        <v>-</v>
      </c>
      <c r="N44" s="70" t="str">
        <f>IF(ISERR(FIND(N$4,Stac!$R50))=0,IF(ISERR(FIND(CONCATENATE(N$4,"+"),Stac!$R50))=0,IF(ISERR(FIND(CONCATENATE(N$4,"++"),Stac!$R50))=0,IF(ISERR(FIND(CONCATENATE(N$4,"+++"),Stac!$R50))=0,"+++","++"),"+"),"-"),"-")</f>
        <v>-</v>
      </c>
      <c r="O44" s="70" t="str">
        <f>IF(ISERR(FIND(O$4,Stac!$R50))=0,IF(ISERR(FIND(CONCATENATE(O$4,"+"),Stac!$R50))=0,IF(ISERR(FIND(CONCATENATE(O$4,"++"),Stac!$R50))=0,IF(ISERR(FIND(CONCATENATE(O$4,"+++"),Stac!$R50))=0,"+++","++"),"+"),"-"),"-")</f>
        <v>-</v>
      </c>
      <c r="P44" s="70" t="str">
        <f>IF(ISERR(FIND(P$4,Stac!$R50))=0,IF(ISERR(FIND(CONCATENATE(P$4,"+"),Stac!$R50))=0,IF(ISERR(FIND(CONCATENATE(P$4,"++"),Stac!$R50))=0,IF(ISERR(FIND(CONCATENATE(P$4,"+++"),Stac!$R50))=0,"+++","++"),"+"),"-"),"-")</f>
        <v>-</v>
      </c>
      <c r="Q44" s="70" t="str">
        <f>IF(ISERR(FIND(Q$4,Stac!$R50))=0,IF(ISERR(FIND(CONCATENATE(Q$4,"+"),Stac!$R50))=0,IF(ISERR(FIND(CONCATENATE(Q$4,"++"),Stac!$R50))=0,IF(ISERR(FIND(CONCATENATE(Q$4,"+++"),Stac!$R50))=0,"+++","++"),"+"),"-"),"-")</f>
        <v>-</v>
      </c>
      <c r="R44" s="70" t="str">
        <f>IF(ISERR(FIND(R$4,Stac!$R50))=0,IF(ISERR(FIND(CONCATENATE(R$4,"+"),Stac!$R50))=0,IF(ISERR(FIND(CONCATENATE(R$4,"++"),Stac!$R50))=0,IF(ISERR(FIND(CONCATENATE(R$4,"+++"),Stac!$R50))=0,"+++","++"),"+"),"-"),"-")</f>
        <v>-</v>
      </c>
      <c r="S44" s="70"/>
      <c r="T44" s="70"/>
      <c r="U44" s="70" t="str">
        <f>IF(ISERR(FIND(U$4,Stac!$S50))=0,IF(ISERR(FIND(CONCATENATE(U$4,"+"),Stac!$S50))=0,IF(ISERR(FIND(CONCATENATE(U$4,"++"),Stac!$S50))=0,IF(ISERR(FIND(CONCATENATE(U$4,"+++"),Stac!$S50))=0,"+++","++"),"+"),"-"),"-")</f>
        <v>-</v>
      </c>
      <c r="V44" s="70" t="str">
        <f>IF(ISERR(FIND(V$4,Stac!$S50))=0,IF(ISERR(FIND(CONCATENATE(V$4,"+"),Stac!$S50))=0,IF(ISERR(FIND(CONCATENATE(V$4,"++"),Stac!$S50))=0,IF(ISERR(FIND(CONCATENATE(V$4,"+++"),Stac!$S50))=0,"+++","++"),"+"),"-"),"-")</f>
        <v>-</v>
      </c>
      <c r="W44" s="70" t="str">
        <f>IF(ISERR(FIND(W$4,Stac!$S50))=0,IF(ISERR(FIND(CONCATENATE(W$4,"+"),Stac!$S50))=0,IF(ISERR(FIND(CONCATENATE(W$4,"++"),Stac!$S50))=0,IF(ISERR(FIND(CONCATENATE(W$4,"+++"),Stac!$S50))=0,"+++","++"),"+"),"-"),"-")</f>
        <v>-</v>
      </c>
      <c r="X44" s="70" t="str">
        <f>IF(ISERR(FIND(X$4,Stac!$S50))=0,IF(ISERR(FIND(CONCATENATE(X$4,"+"),Stac!$S50))=0,IF(ISERR(FIND(CONCATENATE(X$4,"++"),Stac!$S50))=0,IF(ISERR(FIND(CONCATENATE(X$4,"+++"),Stac!$S50))=0,"+++","++"),"+"),"-"),"-")</f>
        <v>-</v>
      </c>
      <c r="Y44" s="70" t="str">
        <f>IF(ISERR(FIND(Y$4,Stac!$S50))=0,IF(ISERR(FIND(CONCATENATE(Y$4,"+"),Stac!$S50))=0,IF(ISERR(FIND(CONCATENATE(Y$4,"++"),Stac!$S50))=0,IF(ISERR(FIND(CONCATENATE(Y$4,"+++"),Stac!$S50))=0,"+++","++"),"+"),"-"),"-")</f>
        <v>-</v>
      </c>
      <c r="Z44" s="70" t="str">
        <f>IF(ISERR(FIND(Z$4,Stac!$S50))=0,IF(ISERR(FIND(CONCATENATE(Z$4,"+"),Stac!$S50))=0,IF(ISERR(FIND(CONCATENATE(Z$4,"++"),Stac!$S50))=0,IF(ISERR(FIND(CONCATENATE(Z$4,"+++"),Stac!$S50))=0,"+++","++"),"+"),"-"),"-")</f>
        <v>-</v>
      </c>
      <c r="AA44" s="70" t="str">
        <f>IF(ISERR(FIND(AA$4,Stac!$S50))=0,IF(ISERR(FIND(CONCATENATE(AA$4,"+"),Stac!$S50))=0,IF(ISERR(FIND(CONCATENATE(AA$4,"++"),Stac!$S50))=0,IF(ISERR(FIND(CONCATENATE(AA$4,"+++"),Stac!$S50))=0,"+++","++"),"+"),"-"),"-")</f>
        <v>-</v>
      </c>
      <c r="AB44" s="70" t="str">
        <f>IF(ISERR(FIND(AB$4,Stac!$S50))=0,IF(ISERR(FIND(CONCATENATE(AB$4,"+"),Stac!$S50))=0,IF(ISERR(FIND(CONCATENATE(AB$4,"++"),Stac!$S50))=0,IF(ISERR(FIND(CONCATENATE(AB$4,"+++"),Stac!$S50))=0,"+++","++"),"+"),"-"),"-")</f>
        <v>-</v>
      </c>
      <c r="AC44" s="70" t="str">
        <f>IF(ISERR(FIND(AC$4,Stac!$S50))=0,IF(ISERR(FIND(CONCATENATE(AC$4,"+"),Stac!$S50))=0,IF(ISERR(FIND(CONCATENATE(AC$4,"++"),Stac!$S50))=0,IF(ISERR(FIND(CONCATENATE(AC$4,"+++"),Stac!$S50))=0,"+++","++"),"+"),"-"),"-")</f>
        <v>-</v>
      </c>
      <c r="AD44" s="70" t="str">
        <f>IF(ISERR(FIND(AD$4,Stac!$S50))=0,IF(ISERR(FIND(CONCATENATE(AD$4,"+"),Stac!$S50))=0,IF(ISERR(FIND(CONCATENATE(AD$4,"++"),Stac!$S50))=0,IF(ISERR(FIND(CONCATENATE(AD$4,"+++"),Stac!$S50))=0,"+++","++"),"+"),"-"),"-")</f>
        <v>-</v>
      </c>
      <c r="AE44" s="70" t="str">
        <f>IF(ISERR(FIND(AE$4,Stac!$S50))=0,IF(ISERR(FIND(CONCATENATE(AE$4,"+"),Stac!$S50))=0,IF(ISERR(FIND(CONCATENATE(AE$4,"++"),Stac!$S50))=0,IF(ISERR(FIND(CONCATENATE(AE$4,"+++"),Stac!$S50))=0,"+++","++"),"+"),"-"),"-")</f>
        <v>-</v>
      </c>
      <c r="AF44" s="70" t="str">
        <f>IF(ISERR(FIND(AF$4,Stac!$S50))=0,IF(ISERR(FIND(CONCATENATE(AF$4,"+"),Stac!$S50))=0,IF(ISERR(FIND(CONCATENATE(AF$4,"++"),Stac!$S50))=0,IF(ISERR(FIND(CONCATENATE(AF$4,"+++"),Stac!$S50))=0,"+++","++"),"+"),"-"),"-")</f>
        <v>-</v>
      </c>
      <c r="AG44" s="70" t="str">
        <f>IF(ISERR(FIND(AG$4,Stac!$S50))=0,IF(ISERR(FIND(CONCATENATE(AG$4,"+"),Stac!$S50))=0,IF(ISERR(FIND(CONCATENATE(AG$4,"++"),Stac!$S50))=0,IF(ISERR(FIND(CONCATENATE(AG$4,"+++"),Stac!$S50))=0,"+++","++"),"+"),"-"),"-")</f>
        <v>-</v>
      </c>
      <c r="AH44" s="70" t="str">
        <f>IF(ISERR(FIND(AH$4,Stac!$S50))=0,IF(ISERR(FIND(CONCATENATE(AH$4,"+"),Stac!$S50))=0,IF(ISERR(FIND(CONCATENATE(AH$4,"++"),Stac!$S50))=0,IF(ISERR(FIND(CONCATENATE(AH$4,"+++"),Stac!$S50))=0,"+++","++"),"+"),"-"),"-")</f>
        <v>-</v>
      </c>
      <c r="AI44" s="70" t="str">
        <f>IF(ISERR(FIND(AI$4,Stac!$S50))=0,IF(ISERR(FIND(CONCATENATE(AI$4,"+"),Stac!$S50))=0,IF(ISERR(FIND(CONCATENATE(AI$4,"++"),Stac!$S50))=0,IF(ISERR(FIND(CONCATENATE(AI$4,"+++"),Stac!$S50))=0,"+++","++"),"+"),"-"),"-")</f>
        <v>-</v>
      </c>
      <c r="AJ44" s="70" t="str">
        <f>IF(ISERR(FIND(AJ$4,Stac!$S50))=0,IF(ISERR(FIND(CONCATENATE(AJ$4,"+"),Stac!$S50))=0,IF(ISERR(FIND(CONCATENATE(AJ$4,"++"),Stac!$S50))=0,IF(ISERR(FIND(CONCATENATE(AJ$4,"+++"),Stac!$S50))=0,"+++","++"),"+"),"-"),"-")</f>
        <v>-</v>
      </c>
      <c r="AK44" s="70" t="str">
        <f>IF(ISERR(FIND(AK$4,Stac!$S50))=0,IF(ISERR(FIND(CONCATENATE(AK$4,"+"),Stac!$S50))=0,IF(ISERR(FIND(CONCATENATE(AK$4,"++"),Stac!$S50))=0,IF(ISERR(FIND(CONCATENATE(AK$4,"+++"),Stac!$S50))=0,"+++","++"),"+"),"-"),"-")</f>
        <v>-</v>
      </c>
      <c r="AL44" s="70" t="str">
        <f>IF(ISERR(FIND(AL$4,Stac!$S50))=0,IF(ISERR(FIND(CONCATENATE(AL$4,"+"),Stac!$S50))=0,IF(ISERR(FIND(CONCATENATE(AL$4,"++"),Stac!$S50))=0,IF(ISERR(FIND(CONCATENATE(AL$4,"+++"),Stac!$S50))=0,"+++","++"),"+"),"-"),"-")</f>
        <v>-</v>
      </c>
      <c r="AM44" s="70" t="str">
        <f>IF(ISERR(FIND(AM$4,Stac!$S50))=0,IF(ISERR(FIND(CONCATENATE(AM$4,"+"),Stac!$S50))=0,IF(ISERR(FIND(CONCATENATE(AM$4,"++"),Stac!$S50))=0,IF(ISERR(FIND(CONCATENATE(AM$4,"+++"),Stac!$S50))=0,"+++","++"),"+"),"-"),"-")</f>
        <v>-</v>
      </c>
      <c r="AN44" s="70" t="str">
        <f>IF(ISERR(FIND(AN$4,Stac!$S50))=0,IF(ISERR(FIND(CONCATENATE(AN$4,"+"),Stac!$S50))=0,IF(ISERR(FIND(CONCATENATE(AN$4,"++"),Stac!$S50))=0,IF(ISERR(FIND(CONCATENATE(AN$4,"+++"),Stac!$S50))=0,"+++","++"),"+"),"-"),"-")</f>
        <v>-</v>
      </c>
      <c r="AO44" s="70" t="str">
        <f>IF(ISERR(FIND(AO$4,Stac!$S50))=0,IF(ISERR(FIND(CONCATENATE(AO$4,"+"),Stac!$S50))=0,IF(ISERR(FIND(CONCATENATE(AO$4,"++"),Stac!$S50))=0,IF(ISERR(FIND(CONCATENATE(AO$4,"+++"),Stac!$S50))=0,"+++","++"),"+"),"-"),"-")</f>
        <v>-</v>
      </c>
      <c r="AP44" s="70" t="str">
        <f>IF(ISERR(FIND(AP$4,Stac!$S50))=0,IF(ISERR(FIND(CONCATENATE(AP$4,"+"),Stac!$S50))=0,IF(ISERR(FIND(CONCATENATE(AP$4,"++"),Stac!$S50))=0,IF(ISERR(FIND(CONCATENATE(AP$4,"+++"),Stac!$S50))=0,"+++","++"),"+"),"-"),"-")</f>
        <v>-</v>
      </c>
      <c r="AQ44" s="70" t="str">
        <f>IF(ISERR(FIND(AQ$4,Stac!$S50))=0,IF(ISERR(FIND(CONCATENATE(AQ$4,"+"),Stac!$S50))=0,IF(ISERR(FIND(CONCATENATE(AQ$4,"++"),Stac!$S50))=0,IF(ISERR(FIND(CONCATENATE(AQ$4,"+++"),Stac!$S50))=0,"+++","++"),"+"),"-"),"-")</f>
        <v>-</v>
      </c>
      <c r="AR44" s="70"/>
      <c r="AS44" s="70"/>
      <c r="AT44" s="70"/>
      <c r="AU44" s="70"/>
      <c r="AV44" s="70"/>
      <c r="AW44" s="70" t="str">
        <f>IF(ISERR(FIND(AW$4,Stac!$T50))=0,IF(ISERR(FIND(CONCATENATE(AW$4,"+"),Stac!$T50))=0,IF(ISERR(FIND(CONCATENATE(AW$4,"++"),Stac!$T50))=0,IF(ISERR(FIND(CONCATENATE(AW$4,"+++"),Stac!$T50))=0,"+++","++"),"+"),"-"),"-")</f>
        <v>-</v>
      </c>
      <c r="AX44" s="70" t="str">
        <f>IF(ISERR(FIND(AX$4,Stac!$T50))=0,IF(ISERR(FIND(CONCATENATE(AX$4,"+"),Stac!$T50))=0,IF(ISERR(FIND(CONCATENATE(AX$4,"++"),Stac!$T50))=0,IF(ISERR(FIND(CONCATENATE(AX$4,"+++"),Stac!$T50))=0,"+++","++"),"+"),"-"),"-")</f>
        <v>-</v>
      </c>
      <c r="AY44" s="70" t="str">
        <f>IF(ISERR(FIND(AY$4,Stac!$T50))=0,IF(ISERR(FIND(CONCATENATE(AY$4,"+"),Stac!$T50))=0,IF(ISERR(FIND(CONCATENATE(AY$4,"++"),Stac!$T50))=0,IF(ISERR(FIND(CONCATENATE(AY$4,"+++"),Stac!$T50))=0,"+++","++"),"+"),"-"),"-")</f>
        <v>-</v>
      </c>
      <c r="AZ44" s="70" t="str">
        <f>IF(ISERR(FIND(AZ$4,Stac!$T50))=0,IF(ISERR(FIND(CONCATENATE(AZ$4,"+"),Stac!$T50))=0,IF(ISERR(FIND(CONCATENATE(AZ$4,"++"),Stac!$T50))=0,IF(ISERR(FIND(CONCATENATE(AZ$4,"+++"),Stac!$T50))=0,"+++","++"),"+"),"-"),"-")</f>
        <v>-</v>
      </c>
      <c r="BA44" s="70" t="str">
        <f>IF(ISERR(FIND(BA$4,Stac!$T50))=0,IF(ISERR(FIND(CONCATENATE(BA$4,"+"),Stac!$T50))=0,IF(ISERR(FIND(CONCATENATE(BA$4,"++"),Stac!$T50))=0,IF(ISERR(FIND(CONCATENATE(BA$4,"+++"),Stac!$T50))=0,"+++","++"),"+"),"-"),"-")</f>
        <v>-</v>
      </c>
      <c r="BB44" s="70" t="str">
        <f>IF(ISERR(FIND(BB$4,Stac!$T50))=0,IF(ISERR(FIND(CONCATENATE(BB$4,"+"),Stac!$T50))=0,IF(ISERR(FIND(CONCATENATE(BB$4,"++"),Stac!$T50))=0,IF(ISERR(FIND(CONCATENATE(BB$4,"+++"),Stac!$T50))=0,"+++","++"),"+"),"-"),"-")</f>
        <v>-</v>
      </c>
      <c r="BC44" s="70" t="str">
        <f>IF(ISERR(FIND(BC$4,Stac!$T50))=0,IF(ISERR(FIND(CONCATENATE(BC$4,"+"),Stac!$T50))=0,IF(ISERR(FIND(CONCATENATE(BC$4,"++"),Stac!$T50))=0,IF(ISERR(FIND(CONCATENATE(BC$4,"+++"),Stac!$T50))=0,"+++","++"),"+"),"-"),"-")</f>
        <v>-</v>
      </c>
      <c r="BD44" s="70"/>
      <c r="BE44" s="70"/>
    </row>
    <row r="45" spans="1:57" hidden="1">
      <c r="A45" s="69" t="e">
        <f>Stac!#REF!</f>
        <v>#REF!</v>
      </c>
      <c r="B45" s="70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5" s="70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5" s="70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5" s="70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5" s="70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5" s="70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5" s="70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5" s="70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5" s="70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5" s="70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5" s="70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5" s="70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5" s="70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5" s="70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5" s="70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5" s="70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5" s="70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5" s="70"/>
      <c r="T45" s="70"/>
      <c r="U45" s="70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5" s="70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5" s="70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5" s="70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5" s="70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5" s="70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5" s="70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5" s="70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5" s="70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5" s="70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5" s="70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5" s="70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5" s="70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5" s="70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5" s="70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5" s="70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5" s="70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5" s="70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5" s="70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5" s="70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5" s="70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5" s="70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5" s="70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5" s="70"/>
      <c r="AS45" s="70"/>
      <c r="AT45" s="70"/>
      <c r="AU45" s="70"/>
      <c r="AV45" s="70"/>
      <c r="AW45" s="70" t="str">
        <f>IF(ISERR(FIND(AW$4,Stac!#REF!))=0,IF(ISERR(FIND(CONCATENATE(AW$4,"+"),Stac!#REF!))=0,IF(ISERR(FIND(CONCATENATE(AW$4,"++"),Stac!#REF!))=0,IF(ISERR(FIND(CONCATENATE(AW$4,"+++"),Stac!#REF!))=0,"+++","++"),"+"),"-"),"-")</f>
        <v>-</v>
      </c>
      <c r="AX45" s="70" t="str">
        <f>IF(ISERR(FIND(AX$4,Stac!#REF!))=0,IF(ISERR(FIND(CONCATENATE(AX$4,"+"),Stac!#REF!))=0,IF(ISERR(FIND(CONCATENATE(AX$4,"++"),Stac!#REF!))=0,IF(ISERR(FIND(CONCATENATE(AX$4,"+++"),Stac!#REF!))=0,"+++","++"),"+"),"-"),"-")</f>
        <v>-</v>
      </c>
      <c r="AY45" s="70" t="str">
        <f>IF(ISERR(FIND(AY$4,Stac!#REF!))=0,IF(ISERR(FIND(CONCATENATE(AY$4,"+"),Stac!#REF!))=0,IF(ISERR(FIND(CONCATENATE(AY$4,"++"),Stac!#REF!))=0,IF(ISERR(FIND(CONCATENATE(AY$4,"+++"),Stac!#REF!))=0,"+++","++"),"+"),"-"),"-")</f>
        <v>-</v>
      </c>
      <c r="AZ45" s="70" t="str">
        <f>IF(ISERR(FIND(AZ$4,Stac!#REF!))=0,IF(ISERR(FIND(CONCATENATE(AZ$4,"+"),Stac!#REF!))=0,IF(ISERR(FIND(CONCATENATE(AZ$4,"++"),Stac!#REF!))=0,IF(ISERR(FIND(CONCATENATE(AZ$4,"+++"),Stac!#REF!))=0,"+++","++"),"+"),"-"),"-")</f>
        <v>-</v>
      </c>
      <c r="BA45" s="70" t="str">
        <f>IF(ISERR(FIND(BA$4,Stac!#REF!))=0,IF(ISERR(FIND(CONCATENATE(BA$4,"+"),Stac!#REF!))=0,IF(ISERR(FIND(CONCATENATE(BA$4,"++"),Stac!#REF!))=0,IF(ISERR(FIND(CONCATENATE(BA$4,"+++"),Stac!#REF!))=0,"+++","++"),"+"),"-"),"-")</f>
        <v>-</v>
      </c>
      <c r="BB45" s="70" t="str">
        <f>IF(ISERR(FIND(BB$4,Stac!#REF!))=0,IF(ISERR(FIND(CONCATENATE(BB$4,"+"),Stac!#REF!))=0,IF(ISERR(FIND(CONCATENATE(BB$4,"++"),Stac!#REF!))=0,IF(ISERR(FIND(CONCATENATE(BB$4,"+++"),Stac!#REF!))=0,"+++","++"),"+"),"-"),"-")</f>
        <v>-</v>
      </c>
      <c r="BC45" s="70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5" s="70"/>
      <c r="BE45" s="70"/>
    </row>
    <row r="46" spans="1:57" s="3" customFormat="1" ht="0.6" customHeight="1">
      <c r="A46" s="74"/>
      <c r="B46" s="75" t="str">
        <f>CONCATENATE(IF(B6&lt;&gt;"-",B6,""),IF(B7&lt;&gt;"-",B7,""),IF(B8&lt;&gt;"-",B8,""),IF(B9&lt;&gt;"-",B9,""),IF(B10&lt;&gt;"-",B10,""),IF(B11&lt;&gt;"-",B11,""),IF(B12&lt;&gt;"-",B12,""),IF(B13&lt;&gt;"-",B13,""),IF(B14&lt;&gt;"-",B14,""),IF(B15&lt;&gt;"-",B15,""),IF(B16&lt;&gt;"-",B16,""),IF(B17&lt;&gt;"-",B17,""),IF(B18&lt;&gt;"-",B18,""),IF(B19&lt;&gt;"-",B19,""),IF(B20&lt;&gt;"-",B20,""),IF(B21&lt;&gt;"-",B21,""),IF(B22&lt;&gt;"-",B22,""),IF(B23&lt;&gt;"-",B23,""),IF(B24&lt;&gt;"-",B24,""),IF(B25&lt;&gt;"-",B25,""),IF(B26&lt;&gt;"-",B26,""),IF(B27&lt;&gt;"-",B27,""),IF(B28&lt;&gt;"-",B28,""),IF(B29&lt;&gt;"-",B29,""),IF(B30&lt;&gt;"-",B30,""),IF(B32&lt;&gt;"-",B32,""),IF(B33&lt;&gt;"-",B33,""),IF(B34&lt;&gt;"-",B34,""),IF(B35&lt;&gt;"-",B35,""),IF(B36&lt;&gt;"-",B36,""),IF(B37&lt;&gt;"-",B37,""),IF(B39&lt;&gt;"-",B39,""),IF(B40&lt;&gt;"-",B40,""),IF(B41&lt;&gt;"-",B41,""),IF(B42&lt;&gt;"-",B42,""),IF(B43&lt;&gt;"-",B43,""),IF(B44&lt;&gt;"-",B44,""),IF(B45&lt;&gt;"-",B45,""))</f>
        <v xml:space="preserve">  +                         +  </v>
      </c>
      <c r="C46" s="75" t="str">
        <f t="shared" ref="C46:BB46" si="0">CONCATENATE(IF(C6&lt;&gt;"-",C6,""),IF(C7&lt;&gt;"-",C7,""),IF(C8&lt;&gt;"-",C8,""),IF(C9&lt;&gt;"-",C9,""),IF(C10&lt;&gt;"-",C10,""),IF(C11&lt;&gt;"-",C11,""),IF(C12&lt;&gt;"-",C12,""),IF(C13&lt;&gt;"-",C13,""),IF(C14&lt;&gt;"-",C14,""),IF(C15&lt;&gt;"-",C15,""),IF(C16&lt;&gt;"-",C16,""),IF(C17&lt;&gt;"-",C17,""),IF(C18&lt;&gt;"-",C18,""),IF(C19&lt;&gt;"-",C19,""),IF(C20&lt;&gt;"-",C20,""),IF(C21&lt;&gt;"-",C21,""),IF(C22&lt;&gt;"-",C22,""),IF(C23&lt;&gt;"-",C23,""),IF(C24&lt;&gt;"-",C24,""),IF(C25&lt;&gt;"-",C25,""),IF(C26&lt;&gt;"-",C26,""),IF(C27&lt;&gt;"-",C27,""),IF(C28&lt;&gt;"-",C28,""),IF(C29&lt;&gt;"-",C29,""),IF(C30&lt;&gt;"-",C30,""),IF(C32&lt;&gt;"-",C32,""),IF(C33&lt;&gt;"-",C33,""),IF(C34&lt;&gt;"-",C34,""),IF(C35&lt;&gt;"-",C35,""),IF(C36&lt;&gt;"-",C36,""),IF(C37&lt;&gt;"-",C37,""),IF(C39&lt;&gt;"-",C39,""),IF(C40&lt;&gt;"-",C40,""),IF(C41&lt;&gt;"-",C41,""),IF(C42&lt;&gt;"-",C42,""),IF(C43&lt;&gt;"-",C43,""),IF(C44&lt;&gt;"-",C44,""),IF(C45&lt;&gt;"-",C45,""))</f>
        <v xml:space="preserve">   +          +            +   </v>
      </c>
      <c r="D46" s="75" t="str">
        <f t="shared" si="0"/>
        <v xml:space="preserve">     +        +++              </v>
      </c>
      <c r="E46" s="75" t="str">
        <f t="shared" si="0"/>
        <v xml:space="preserve">               +   + +         </v>
      </c>
      <c r="F46" s="75" t="str">
        <f t="shared" si="0"/>
        <v xml:space="preserve">+   +           ++          +  </v>
      </c>
      <c r="G46" s="75" t="str">
        <f t="shared" si="0"/>
        <v xml:space="preserve"> +            +   +         +  </v>
      </c>
      <c r="H46" s="75" t="str">
        <f t="shared" si="0"/>
        <v xml:space="preserve">+            +   + +       +   </v>
      </c>
      <c r="I46" s="75" t="str">
        <f t="shared" si="0"/>
        <v xml:space="preserve">  +              +             </v>
      </c>
      <c r="J46" s="75" t="str">
        <f t="shared" si="0"/>
        <v xml:space="preserve">             +                 </v>
      </c>
      <c r="K46" s="75" t="str">
        <f t="shared" si="0"/>
        <v xml:space="preserve"> +              +              </v>
      </c>
      <c r="L46" s="75" t="str">
        <f t="shared" si="0"/>
        <v xml:space="preserve"> +                  +          </v>
      </c>
      <c r="M46" s="75" t="str">
        <f t="shared" si="0"/>
        <v xml:space="preserve">+   ++            +        +   </v>
      </c>
      <c r="N46" s="75" t="str">
        <f t="shared" si="0"/>
        <v xml:space="preserve">              +     +          </v>
      </c>
      <c r="O46" s="75" t="str">
        <f t="shared" si="0"/>
        <v xml:space="preserve">      +                        </v>
      </c>
      <c r="P46" s="75" t="str">
        <f t="shared" si="0"/>
        <v xml:space="preserve">      +              +         </v>
      </c>
      <c r="Q46" s="75" t="str">
        <f t="shared" si="0"/>
        <v xml:space="preserve">                               </v>
      </c>
      <c r="R46" s="75" t="str">
        <f t="shared" si="0"/>
        <v xml:space="preserve">      +                        </v>
      </c>
      <c r="S46" s="75"/>
      <c r="T46" s="75"/>
      <c r="U46" s="75" t="str">
        <f t="shared" si="0"/>
        <v xml:space="preserve">        +           ++     + </v>
      </c>
      <c r="V46" s="75" t="str">
        <f t="shared" si="0"/>
        <v xml:space="preserve">      + +            +       </v>
      </c>
      <c r="W46" s="75" t="str">
        <f t="shared" si="0"/>
        <v xml:space="preserve">      + +            +      +</v>
      </c>
      <c r="X46" s="75" t="str">
        <f t="shared" si="0"/>
        <v xml:space="preserve">        +           ++      +</v>
      </c>
      <c r="Y46" s="75" t="str">
        <f t="shared" si="0"/>
        <v xml:space="preserve">        +            +      +</v>
      </c>
      <c r="Z46" s="75" t="str">
        <f t="shared" si="0"/>
        <v xml:space="preserve">                    +      + </v>
      </c>
      <c r="AA46" s="75" t="str">
        <f t="shared" si="0"/>
        <v xml:space="preserve">        +           ++      +</v>
      </c>
      <c r="AB46" s="75" t="str">
        <f t="shared" si="0"/>
        <v xml:space="preserve">     +                     + </v>
      </c>
      <c r="AC46" s="75" t="str">
        <f t="shared" si="0"/>
        <v xml:space="preserve">+   +                    +   </v>
      </c>
      <c r="AD46" s="75" t="str">
        <f t="shared" si="0"/>
        <v xml:space="preserve">+++         +  +         +   </v>
      </c>
      <c r="AE46" s="75" t="str">
        <f t="shared" si="0"/>
        <v xml:space="preserve">+                +           </v>
      </c>
      <c r="AF46" s="75" t="str">
        <f t="shared" si="0"/>
        <v xml:space="preserve"> +             + ++          </v>
      </c>
      <c r="AG46" s="75" t="str">
        <f t="shared" si="0"/>
        <v xml:space="preserve">              +  +++         </v>
      </c>
      <c r="AH46" s="75" t="str">
        <f t="shared" si="0"/>
        <v xml:space="preserve">      +                     +</v>
      </c>
      <c r="AI46" s="75" t="str">
        <f t="shared" si="0"/>
        <v xml:space="preserve">   +                      ++ </v>
      </c>
      <c r="AJ46" s="75" t="str">
        <f t="shared" si="0"/>
        <v xml:space="preserve">   +         +   +           </v>
      </c>
      <c r="AK46" s="75" t="str">
        <f t="shared" si="0"/>
        <v xml:space="preserve">       +                     </v>
      </c>
      <c r="AL46" s="75" t="str">
        <f t="shared" si="0"/>
        <v xml:space="preserve">      +                      </v>
      </c>
      <c r="AM46" s="75" t="str">
        <f t="shared" si="0"/>
        <v xml:space="preserve">                +  +         </v>
      </c>
      <c r="AN46" s="75" t="str">
        <f t="shared" si="0"/>
        <v xml:space="preserve">                +  +         </v>
      </c>
      <c r="AO46" s="75" t="str">
        <f t="shared" si="0"/>
        <v xml:space="preserve">               +          +  </v>
      </c>
      <c r="AP46" s="75" t="str">
        <f t="shared" si="0"/>
        <v xml:space="preserve">   +++          +            </v>
      </c>
      <c r="AQ46" s="75" t="str">
        <f t="shared" si="0"/>
        <v xml:space="preserve">                +  +         </v>
      </c>
      <c r="AR46" s="75"/>
      <c r="AS46" s="75"/>
      <c r="AT46" s="75"/>
      <c r="AU46" s="75"/>
      <c r="AV46" s="75"/>
      <c r="AW46" s="75" t="str">
        <f t="shared" si="0"/>
        <v>+ +++               +     +++</v>
      </c>
      <c r="AX46" s="75" t="str">
        <f t="shared" si="0"/>
        <v xml:space="preserve">            +   +           +</v>
      </c>
      <c r="AY46" s="75" t="str">
        <f t="shared" si="0"/>
        <v xml:space="preserve">Moduł kształcenia      ++            +      + </v>
      </c>
      <c r="AZ46" s="75" t="str">
        <f t="shared" si="0"/>
        <v xml:space="preserve"> +   +       +++ +++     +   </v>
      </c>
      <c r="BA46" s="75" t="str">
        <f t="shared" si="0"/>
        <v xml:space="preserve">      +                      </v>
      </c>
      <c r="BB46" s="75" t="str">
        <f t="shared" si="0"/>
        <v xml:space="preserve">        +       +    +     ++</v>
      </c>
      <c r="BC46" s="75" t="str">
        <f>"#VALUE!"</f>
        <v>#VALUE!</v>
      </c>
      <c r="BD46" s="75"/>
      <c r="BE46" s="75"/>
    </row>
    <row r="47" spans="1:57" ht="22.5" customHeight="1">
      <c r="A47" s="111" t="s">
        <v>144</v>
      </c>
      <c r="B47" s="112">
        <f>COUNTIF(B9:B41,"+*")</f>
        <v>3</v>
      </c>
      <c r="C47" s="112">
        <f>COUNTIF(C9:C41,"+*")</f>
        <v>3</v>
      </c>
      <c r="D47" s="112">
        <f t="shared" ref="D47:S47" si="1">COUNTIF(D9:D41,"+*")</f>
        <v>4</v>
      </c>
      <c r="E47" s="112">
        <f t="shared" si="1"/>
        <v>3</v>
      </c>
      <c r="F47" s="112">
        <f t="shared" si="1"/>
        <v>5</v>
      </c>
      <c r="G47" s="112">
        <f t="shared" si="1"/>
        <v>4</v>
      </c>
      <c r="H47" s="112">
        <f t="shared" si="1"/>
        <v>5</v>
      </c>
      <c r="I47" s="112">
        <f t="shared" si="1"/>
        <v>2</v>
      </c>
      <c r="J47" s="112">
        <f t="shared" si="1"/>
        <v>2</v>
      </c>
      <c r="K47" s="112">
        <f t="shared" si="1"/>
        <v>2</v>
      </c>
      <c r="L47" s="112">
        <f t="shared" si="1"/>
        <v>3</v>
      </c>
      <c r="M47" s="112">
        <f t="shared" si="1"/>
        <v>5</v>
      </c>
      <c r="N47" s="112">
        <f t="shared" si="1"/>
        <v>2</v>
      </c>
      <c r="O47" s="112">
        <f t="shared" si="1"/>
        <v>2</v>
      </c>
      <c r="P47" s="112">
        <f t="shared" si="1"/>
        <v>3</v>
      </c>
      <c r="Q47" s="112">
        <f t="shared" si="1"/>
        <v>1</v>
      </c>
      <c r="R47" s="112">
        <f t="shared" si="1"/>
        <v>2</v>
      </c>
      <c r="S47" s="112">
        <f t="shared" si="1"/>
        <v>3</v>
      </c>
      <c r="T47" s="111" t="s">
        <v>144</v>
      </c>
      <c r="U47" s="112">
        <f>COUNTIF(U9:U41,"+*")</f>
        <v>4</v>
      </c>
      <c r="V47" s="112">
        <f t="shared" ref="V47:BB47" si="2">COUNTIF(V9:V41,"+*")</f>
        <v>3</v>
      </c>
      <c r="W47" s="112">
        <f t="shared" si="2"/>
        <v>5</v>
      </c>
      <c r="X47" s="112">
        <f t="shared" si="2"/>
        <v>4</v>
      </c>
      <c r="Y47" s="112">
        <f t="shared" si="2"/>
        <v>3</v>
      </c>
      <c r="Z47" s="112">
        <f t="shared" si="2"/>
        <v>2</v>
      </c>
      <c r="AA47" s="112">
        <f t="shared" si="2"/>
        <v>4</v>
      </c>
      <c r="AB47" s="112">
        <f t="shared" si="2"/>
        <v>2</v>
      </c>
      <c r="AC47" s="112">
        <f t="shared" si="2"/>
        <v>4</v>
      </c>
      <c r="AD47" s="112">
        <f t="shared" si="2"/>
        <v>6</v>
      </c>
      <c r="AE47" s="112">
        <f t="shared" si="2"/>
        <v>2</v>
      </c>
      <c r="AF47" s="112">
        <f t="shared" si="2"/>
        <v>4</v>
      </c>
      <c r="AG47" s="112">
        <f t="shared" si="2"/>
        <v>4</v>
      </c>
      <c r="AH47" s="112">
        <f t="shared" si="2"/>
        <v>3</v>
      </c>
      <c r="AI47" s="112">
        <f t="shared" si="2"/>
        <v>3</v>
      </c>
      <c r="AJ47" s="112">
        <f t="shared" si="2"/>
        <v>3</v>
      </c>
      <c r="AK47" s="112">
        <f t="shared" si="2"/>
        <v>1</v>
      </c>
      <c r="AL47" s="112">
        <f t="shared" si="2"/>
        <v>1</v>
      </c>
      <c r="AM47" s="112">
        <f t="shared" si="2"/>
        <v>2</v>
      </c>
      <c r="AN47" s="112">
        <f t="shared" si="2"/>
        <v>2</v>
      </c>
      <c r="AO47" s="112">
        <f t="shared" si="2"/>
        <v>2</v>
      </c>
      <c r="AP47" s="112">
        <f t="shared" si="2"/>
        <v>4</v>
      </c>
      <c r="AQ47" s="112">
        <f t="shared" si="2"/>
        <v>2</v>
      </c>
      <c r="AR47" s="112">
        <f t="shared" si="2"/>
        <v>3</v>
      </c>
      <c r="AS47" s="112">
        <f t="shared" si="2"/>
        <v>5</v>
      </c>
      <c r="AT47" s="112">
        <f t="shared" si="2"/>
        <v>4</v>
      </c>
      <c r="AU47" s="112">
        <f t="shared" si="2"/>
        <v>4</v>
      </c>
      <c r="AV47" s="111" t="s">
        <v>144</v>
      </c>
      <c r="AW47" s="112">
        <f t="shared" si="2"/>
        <v>8</v>
      </c>
      <c r="AX47" s="112">
        <f>COUNTIF(AX9:AX41,"+*")</f>
        <v>4</v>
      </c>
      <c r="AY47" s="112">
        <f t="shared" si="2"/>
        <v>5</v>
      </c>
      <c r="AZ47" s="112">
        <f t="shared" si="2"/>
        <v>10</v>
      </c>
      <c r="BA47" s="112">
        <f t="shared" si="2"/>
        <v>2</v>
      </c>
      <c r="BB47" s="112">
        <f t="shared" si="2"/>
        <v>5</v>
      </c>
    </row>
  </sheetData>
  <sheetProtection selectLockedCells="1" selectUnlockedCells="1"/>
  <mergeCells count="3">
    <mergeCell ref="B2:S2"/>
    <mergeCell ref="AW2:BB2"/>
    <mergeCell ref="U2:AU2"/>
  </mergeCells>
  <pageMargins left="0.7" right="0.7" top="0.75" bottom="0.75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25"/>
  <sheetViews>
    <sheetView workbookViewId="0">
      <selection activeCell="B2" sqref="B2"/>
    </sheetView>
  </sheetViews>
  <sheetFormatPr defaultColWidth="8.85546875" defaultRowHeight="12.75"/>
  <cols>
    <col min="1" max="1" width="11.5703125" style="1" customWidth="1"/>
    <col min="2" max="2" width="69" style="1" customWidth="1"/>
    <col min="3" max="6" width="8.85546875" style="1" customWidth="1"/>
    <col min="7" max="16384" width="8.85546875" style="1"/>
  </cols>
  <sheetData>
    <row r="1" spans="1:6">
      <c r="A1" s="14"/>
      <c r="B1" s="76" t="s">
        <v>283</v>
      </c>
      <c r="C1" s="77"/>
      <c r="D1" s="77"/>
      <c r="E1" s="77"/>
    </row>
    <row r="2" spans="1:6" ht="15.75">
      <c r="A2" s="78" t="s">
        <v>49</v>
      </c>
      <c r="B2" s="79" t="s">
        <v>280</v>
      </c>
      <c r="C2" s="80"/>
      <c r="D2" s="80"/>
      <c r="E2" s="81"/>
    </row>
    <row r="3" spans="1:6" ht="13.5" thickBot="1">
      <c r="A3" s="82"/>
      <c r="B3" s="83"/>
      <c r="C3" s="84"/>
      <c r="D3" s="85"/>
      <c r="E3" s="86"/>
    </row>
    <row r="4" spans="1:6" ht="46.5" customHeight="1" thickBot="1">
      <c r="A4" s="87" t="s">
        <v>92</v>
      </c>
      <c r="B4" s="114" t="s">
        <v>145</v>
      </c>
      <c r="C4" s="119" t="s">
        <v>154</v>
      </c>
      <c r="D4" s="88"/>
      <c r="E4" s="88"/>
      <c r="F4"/>
    </row>
    <row r="5" spans="1:6" ht="26.25" thickBot="1">
      <c r="A5" s="87" t="s">
        <v>95</v>
      </c>
      <c r="B5" s="115" t="s">
        <v>146</v>
      </c>
      <c r="C5" s="120" t="s">
        <v>154</v>
      </c>
      <c r="D5" s="88"/>
      <c r="E5" s="88"/>
    </row>
    <row r="6" spans="1:6" ht="26.25" thickBot="1">
      <c r="A6" s="87" t="s">
        <v>91</v>
      </c>
      <c r="B6" s="115" t="s">
        <v>50</v>
      </c>
      <c r="C6" s="120" t="s">
        <v>154</v>
      </c>
      <c r="D6" s="88"/>
      <c r="E6" s="88"/>
    </row>
    <row r="7" spans="1:6" ht="26.25" thickBot="1">
      <c r="A7" s="87" t="s">
        <v>96</v>
      </c>
      <c r="B7" s="116" t="s">
        <v>51</v>
      </c>
      <c r="C7" s="121" t="s">
        <v>154</v>
      </c>
      <c r="D7" s="88"/>
      <c r="E7" s="88"/>
    </row>
    <row r="8" spans="1:6" ht="26.25" thickBot="1">
      <c r="A8" s="87" t="s">
        <v>97</v>
      </c>
      <c r="B8" s="117" t="s">
        <v>147</v>
      </c>
      <c r="C8" s="121" t="s">
        <v>154</v>
      </c>
      <c r="D8" s="88"/>
      <c r="E8" s="88"/>
    </row>
    <row r="9" spans="1:6" ht="26.25" thickBot="1">
      <c r="A9" s="87" t="s">
        <v>98</v>
      </c>
      <c r="B9" s="115" t="s">
        <v>52</v>
      </c>
      <c r="C9" s="120" t="s">
        <v>154</v>
      </c>
      <c r="D9" s="88"/>
      <c r="E9" s="88"/>
    </row>
    <row r="10" spans="1:6" ht="26.25" thickBot="1">
      <c r="A10" s="87" t="s">
        <v>99</v>
      </c>
      <c r="B10" s="117" t="s">
        <v>148</v>
      </c>
      <c r="C10" s="121" t="s">
        <v>154</v>
      </c>
      <c r="D10" s="88"/>
      <c r="E10" s="88"/>
    </row>
    <row r="11" spans="1:6" ht="26.25" thickBot="1">
      <c r="A11" s="87" t="s">
        <v>100</v>
      </c>
      <c r="B11" s="115" t="s">
        <v>53</v>
      </c>
      <c r="C11" s="120" t="s">
        <v>154</v>
      </c>
      <c r="D11" s="88"/>
      <c r="E11" s="88"/>
    </row>
    <row r="12" spans="1:6" ht="13.5" thickBot="1">
      <c r="A12" s="87" t="s">
        <v>101</v>
      </c>
      <c r="B12" s="118" t="s">
        <v>149</v>
      </c>
      <c r="C12" s="120" t="s">
        <v>154</v>
      </c>
      <c r="D12" s="88"/>
      <c r="E12" s="88"/>
    </row>
    <row r="13" spans="1:6" ht="13.5" thickBot="1">
      <c r="A13" s="87" t="s">
        <v>102</v>
      </c>
      <c r="B13" s="117" t="s">
        <v>150</v>
      </c>
      <c r="C13" s="122" t="s">
        <v>154</v>
      </c>
      <c r="D13" s="88"/>
      <c r="E13" s="88"/>
    </row>
    <row r="14" spans="1:6" ht="26.25" thickBot="1">
      <c r="A14" s="87" t="s">
        <v>103</v>
      </c>
      <c r="B14" s="116" t="s">
        <v>151</v>
      </c>
      <c r="C14" s="122" t="s">
        <v>154</v>
      </c>
      <c r="D14" s="88"/>
      <c r="E14" s="88"/>
    </row>
    <row r="15" spans="1:6" ht="26.25" thickBot="1">
      <c r="A15" s="87" t="s">
        <v>104</v>
      </c>
      <c r="B15" s="116" t="s">
        <v>54</v>
      </c>
      <c r="C15" s="122" t="s">
        <v>154</v>
      </c>
      <c r="D15" s="88"/>
      <c r="E15" s="88"/>
    </row>
    <row r="16" spans="1:6" ht="26.25" thickBot="1">
      <c r="A16" s="87" t="s">
        <v>105</v>
      </c>
      <c r="B16" s="116" t="s">
        <v>55</v>
      </c>
      <c r="C16" s="122" t="s">
        <v>154</v>
      </c>
      <c r="D16" s="88"/>
      <c r="E16" s="88"/>
    </row>
    <row r="17" spans="1:5" ht="26.25" thickBot="1">
      <c r="A17" s="87" t="s">
        <v>106</v>
      </c>
      <c r="B17" s="116" t="s">
        <v>56</v>
      </c>
      <c r="C17" s="122" t="s">
        <v>155</v>
      </c>
      <c r="D17" s="88"/>
      <c r="E17" s="88"/>
    </row>
    <row r="18" spans="1:5" ht="26.25" thickBot="1">
      <c r="A18" s="87" t="s">
        <v>107</v>
      </c>
      <c r="B18" s="116" t="s">
        <v>57</v>
      </c>
      <c r="C18" s="121" t="s">
        <v>155</v>
      </c>
      <c r="D18" s="88"/>
      <c r="E18" s="88"/>
    </row>
    <row r="19" spans="1:5" ht="26.25" thickBot="1">
      <c r="A19" s="87" t="s">
        <v>108</v>
      </c>
      <c r="B19" s="116" t="s">
        <v>152</v>
      </c>
      <c r="C19" s="122" t="s">
        <v>155</v>
      </c>
      <c r="D19" s="15"/>
      <c r="E19" s="15"/>
    </row>
    <row r="20" spans="1:5" ht="26.25" thickBot="1">
      <c r="A20" s="87" t="s">
        <v>109</v>
      </c>
      <c r="B20" s="116" t="s">
        <v>58</v>
      </c>
      <c r="C20" s="122" t="s">
        <v>155</v>
      </c>
      <c r="D20" s="15"/>
      <c r="E20" s="15"/>
    </row>
    <row r="21" spans="1:5" ht="39" thickBot="1">
      <c r="A21" s="87" t="s">
        <v>110</v>
      </c>
      <c r="B21" s="116" t="s">
        <v>153</v>
      </c>
      <c r="C21" s="123" t="s">
        <v>154</v>
      </c>
      <c r="D21" s="15"/>
      <c r="E21" s="15"/>
    </row>
    <row r="22" spans="1:5">
      <c r="B22" s="113"/>
      <c r="C22" s="15"/>
      <c r="D22" s="15"/>
      <c r="E22" s="15"/>
    </row>
    <row r="23" spans="1:5">
      <c r="B23" s="113"/>
      <c r="C23" s="15"/>
      <c r="D23" s="15"/>
      <c r="E23" s="15"/>
    </row>
    <row r="24" spans="1:5">
      <c r="B24" s="113"/>
    </row>
    <row r="25" spans="1:5">
      <c r="B25" s="113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30"/>
  <sheetViews>
    <sheetView workbookViewId="0">
      <selection activeCell="C2" sqref="C2"/>
    </sheetView>
  </sheetViews>
  <sheetFormatPr defaultColWidth="8.85546875" defaultRowHeight="12.75"/>
  <cols>
    <col min="1" max="1" width="8.85546875" style="1" customWidth="1"/>
    <col min="2" max="2" width="11.5703125" style="1" customWidth="1"/>
    <col min="3" max="3" width="76" style="1" customWidth="1"/>
    <col min="4" max="7" width="8.85546875" style="1" customWidth="1"/>
    <col min="8" max="16384" width="8.85546875" style="1"/>
  </cols>
  <sheetData>
    <row r="1" spans="2:4">
      <c r="B1" s="14"/>
      <c r="C1" s="76" t="s">
        <v>282</v>
      </c>
    </row>
    <row r="2" spans="2:4" ht="16.5" thickBot="1">
      <c r="B2" s="78" t="s">
        <v>49</v>
      </c>
      <c r="C2" s="79" t="s">
        <v>281</v>
      </c>
    </row>
    <row r="3" spans="2:4" ht="26.25" thickBot="1">
      <c r="B3" s="87" t="s">
        <v>111</v>
      </c>
      <c r="C3" s="114" t="s">
        <v>156</v>
      </c>
      <c r="D3" s="124" t="s">
        <v>164</v>
      </c>
    </row>
    <row r="4" spans="2:4" ht="26.25" thickBot="1">
      <c r="B4" s="87" t="s">
        <v>112</v>
      </c>
      <c r="C4" s="116" t="s">
        <v>59</v>
      </c>
      <c r="D4" s="122" t="s">
        <v>164</v>
      </c>
    </row>
    <row r="5" spans="2:4" ht="26.25" thickBot="1">
      <c r="B5" s="87" t="s">
        <v>113</v>
      </c>
      <c r="C5" s="115" t="s">
        <v>60</v>
      </c>
      <c r="D5" s="125" t="s">
        <v>165</v>
      </c>
    </row>
    <row r="6" spans="2:4" ht="26.25" thickBot="1">
      <c r="B6" s="87" t="s">
        <v>114</v>
      </c>
      <c r="C6" s="116" t="s">
        <v>61</v>
      </c>
      <c r="D6" s="122" t="s">
        <v>165</v>
      </c>
    </row>
    <row r="7" spans="2:4" ht="26.25" thickBot="1">
      <c r="B7" s="87" t="s">
        <v>115</v>
      </c>
      <c r="C7" s="116" t="s">
        <v>62</v>
      </c>
      <c r="D7" s="122" t="s">
        <v>165</v>
      </c>
    </row>
    <row r="8" spans="2:4" ht="26.25" thickBot="1">
      <c r="B8" s="87" t="s">
        <v>116</v>
      </c>
      <c r="C8" s="116" t="s">
        <v>63</v>
      </c>
      <c r="D8" s="122" t="s">
        <v>166</v>
      </c>
    </row>
    <row r="9" spans="2:4" ht="26.25" thickBot="1">
      <c r="B9" s="87" t="s">
        <v>117</v>
      </c>
      <c r="C9" s="116" t="s">
        <v>64</v>
      </c>
      <c r="D9" s="122" t="s">
        <v>165</v>
      </c>
    </row>
    <row r="10" spans="2:4" ht="13.5" thickBot="1">
      <c r="B10" s="87" t="s">
        <v>118</v>
      </c>
      <c r="C10" s="116" t="s">
        <v>65</v>
      </c>
      <c r="D10" s="122" t="s">
        <v>165</v>
      </c>
    </row>
    <row r="11" spans="2:4" ht="26.25" thickBot="1">
      <c r="B11" s="87" t="s">
        <v>119</v>
      </c>
      <c r="C11" s="115" t="s">
        <v>66</v>
      </c>
      <c r="D11" s="125" t="s">
        <v>164</v>
      </c>
    </row>
    <row r="12" spans="2:4" ht="26.25" thickBot="1">
      <c r="B12" s="87" t="s">
        <v>120</v>
      </c>
      <c r="C12" s="116" t="s">
        <v>67</v>
      </c>
      <c r="D12" s="122" t="s">
        <v>164</v>
      </c>
    </row>
    <row r="13" spans="2:4" ht="26.25" thickBot="1">
      <c r="B13" s="87" t="s">
        <v>121</v>
      </c>
      <c r="C13" s="116" t="s">
        <v>68</v>
      </c>
      <c r="D13" s="122" t="s">
        <v>164</v>
      </c>
    </row>
    <row r="14" spans="2:4" ht="13.5" thickBot="1">
      <c r="B14" s="87" t="s">
        <v>122</v>
      </c>
      <c r="C14" s="116" t="s">
        <v>69</v>
      </c>
      <c r="D14" s="122" t="s">
        <v>164</v>
      </c>
    </row>
    <row r="15" spans="2:4" ht="39" thickBot="1">
      <c r="B15" s="87" t="s">
        <v>123</v>
      </c>
      <c r="C15" s="115" t="s">
        <v>70</v>
      </c>
      <c r="D15" s="125" t="s">
        <v>164</v>
      </c>
    </row>
    <row r="16" spans="2:4" ht="39" thickBot="1">
      <c r="B16" s="87" t="s">
        <v>124</v>
      </c>
      <c r="C16" s="116" t="s">
        <v>71</v>
      </c>
      <c r="D16" s="122" t="s">
        <v>164</v>
      </c>
    </row>
    <row r="17" spans="2:4" ht="26.25" thickBot="1">
      <c r="B17" s="87" t="s">
        <v>125</v>
      </c>
      <c r="C17" s="116" t="s">
        <v>72</v>
      </c>
      <c r="D17" s="122" t="s">
        <v>164</v>
      </c>
    </row>
    <row r="18" spans="2:4" ht="26.25" thickBot="1">
      <c r="B18" s="87" t="s">
        <v>126</v>
      </c>
      <c r="C18" s="116" t="s">
        <v>157</v>
      </c>
      <c r="D18" s="122" t="s">
        <v>164</v>
      </c>
    </row>
    <row r="19" spans="2:4" ht="26.25" thickBot="1">
      <c r="B19" s="87" t="s">
        <v>127</v>
      </c>
      <c r="C19" s="116" t="s">
        <v>73</v>
      </c>
      <c r="D19" s="122" t="s">
        <v>167</v>
      </c>
    </row>
    <row r="20" spans="2:4" ht="13.5" thickBot="1">
      <c r="B20" s="87" t="s">
        <v>128</v>
      </c>
      <c r="C20" s="115" t="s">
        <v>74</v>
      </c>
      <c r="D20" s="125" t="s">
        <v>164</v>
      </c>
    </row>
    <row r="21" spans="2:4" ht="39" thickBot="1">
      <c r="B21" s="87" t="s">
        <v>129</v>
      </c>
      <c r="C21" s="116" t="s">
        <v>158</v>
      </c>
      <c r="D21" s="122" t="s">
        <v>164</v>
      </c>
    </row>
    <row r="22" spans="2:4" ht="26.25" thickBot="1">
      <c r="B22" s="87" t="s">
        <v>130</v>
      </c>
      <c r="C22" s="116" t="s">
        <v>159</v>
      </c>
      <c r="D22" s="122" t="s">
        <v>164</v>
      </c>
    </row>
    <row r="23" spans="2:4" ht="26.25" thickBot="1">
      <c r="B23" s="87" t="s">
        <v>131</v>
      </c>
      <c r="C23" s="115" t="s">
        <v>160</v>
      </c>
      <c r="D23" s="125" t="s">
        <v>164</v>
      </c>
    </row>
    <row r="24" spans="2:4" ht="39" thickBot="1">
      <c r="B24" s="87" t="s">
        <v>132</v>
      </c>
      <c r="C24" s="116" t="s">
        <v>161</v>
      </c>
      <c r="D24" s="122" t="s">
        <v>164</v>
      </c>
    </row>
    <row r="25" spans="2:4" ht="26.25" thickBot="1">
      <c r="B25" s="87" t="s">
        <v>133</v>
      </c>
      <c r="C25" s="116" t="s">
        <v>162</v>
      </c>
      <c r="D25" s="122" t="s">
        <v>164</v>
      </c>
    </row>
    <row r="26" spans="2:4" ht="39" thickBot="1">
      <c r="B26" s="87" t="s">
        <v>134</v>
      </c>
      <c r="C26" s="115" t="s">
        <v>163</v>
      </c>
      <c r="D26" s="125" t="s">
        <v>167</v>
      </c>
    </row>
    <row r="27" spans="2:4" ht="39" thickBot="1">
      <c r="B27" s="87" t="s">
        <v>135</v>
      </c>
      <c r="C27" s="117" t="s">
        <v>252</v>
      </c>
      <c r="D27" s="122" t="s">
        <v>164</v>
      </c>
    </row>
    <row r="28" spans="2:4" ht="39" thickBot="1">
      <c r="B28" s="87" t="s">
        <v>136</v>
      </c>
      <c r="C28" s="118" t="s">
        <v>229</v>
      </c>
      <c r="D28" s="125" t="s">
        <v>164</v>
      </c>
    </row>
    <row r="29" spans="2:4" ht="39" thickBot="1">
      <c r="B29" s="87" t="s">
        <v>137</v>
      </c>
      <c r="C29" s="118" t="s">
        <v>230</v>
      </c>
      <c r="D29" s="125" t="s">
        <v>164</v>
      </c>
    </row>
    <row r="30" spans="2:4">
      <c r="B30"/>
    </row>
  </sheetData>
  <sheetProtection selectLockedCells="1" selectUnlockedCells="1"/>
  <pageMargins left="0.25" right="0.25" top="0.75" bottom="0.75" header="0.51180555555555551" footer="0.51180555555555551"/>
  <pageSetup paperSize="9" scale="94" firstPageNumber="0" fitToWidth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D9"/>
  <sheetViews>
    <sheetView workbookViewId="0">
      <selection activeCell="C3" sqref="C3"/>
    </sheetView>
  </sheetViews>
  <sheetFormatPr defaultColWidth="8.85546875" defaultRowHeight="12.75"/>
  <cols>
    <col min="1" max="1" width="8.85546875" style="1" customWidth="1"/>
    <col min="2" max="2" width="11.5703125" style="1" customWidth="1"/>
    <col min="3" max="3" width="69" style="1" customWidth="1"/>
    <col min="4" max="7" width="8.85546875" style="1" customWidth="1"/>
    <col min="8" max="16384" width="8.85546875" style="1"/>
  </cols>
  <sheetData>
    <row r="1" spans="2:4">
      <c r="B1" s="14"/>
      <c r="C1" s="76" t="s">
        <v>283</v>
      </c>
    </row>
    <row r="2" spans="2:4" ht="15.75">
      <c r="B2" s="78" t="s">
        <v>49</v>
      </c>
      <c r="C2" s="79" t="s">
        <v>284</v>
      </c>
    </row>
    <row r="3" spans="2:4" ht="13.5" thickBot="1">
      <c r="B3" s="82"/>
      <c r="C3" s="126"/>
    </row>
    <row r="4" spans="2:4" ht="39" thickBot="1">
      <c r="B4" s="127" t="s">
        <v>138</v>
      </c>
      <c r="C4" s="128" t="s">
        <v>76</v>
      </c>
      <c r="D4" s="130" t="s">
        <v>172</v>
      </c>
    </row>
    <row r="5" spans="2:4" ht="51.75" thickBot="1">
      <c r="B5" s="127" t="s">
        <v>139</v>
      </c>
      <c r="C5" s="129" t="s">
        <v>168</v>
      </c>
      <c r="D5" s="122" t="s">
        <v>173</v>
      </c>
    </row>
    <row r="6" spans="2:4" ht="51.75" thickBot="1">
      <c r="B6" s="127" t="s">
        <v>140</v>
      </c>
      <c r="C6" s="129" t="s">
        <v>169</v>
      </c>
      <c r="D6" s="122" t="s">
        <v>173</v>
      </c>
    </row>
    <row r="7" spans="2:4" ht="39" thickBot="1">
      <c r="B7" s="127" t="s">
        <v>141</v>
      </c>
      <c r="C7" s="129" t="s">
        <v>77</v>
      </c>
      <c r="D7" s="122" t="s">
        <v>173</v>
      </c>
    </row>
    <row r="8" spans="2:4" ht="13.5" thickBot="1">
      <c r="B8" s="127" t="s">
        <v>142</v>
      </c>
      <c r="C8" s="117" t="s">
        <v>170</v>
      </c>
      <c r="D8" s="122" t="s">
        <v>174</v>
      </c>
    </row>
    <row r="9" spans="2:4" ht="90" thickBot="1">
      <c r="B9" s="127" t="s">
        <v>143</v>
      </c>
      <c r="C9" s="129" t="s">
        <v>171</v>
      </c>
      <c r="D9" s="122" t="s">
        <v>174</v>
      </c>
    </row>
  </sheetData>
  <sheetProtection selectLockedCells="1" selectUnlockedCells="1"/>
  <pageMargins left="0.75" right="0.75" top="1" bottom="1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0"/>
  <sheetViews>
    <sheetView workbookViewId="0">
      <selection activeCell="A6" sqref="A6"/>
    </sheetView>
  </sheetViews>
  <sheetFormatPr defaultColWidth="8.85546875" defaultRowHeight="12.75"/>
  <cols>
    <col min="1" max="1" width="105.140625" style="1" customWidth="1"/>
    <col min="2" max="16384" width="8.85546875" style="1"/>
  </cols>
  <sheetData>
    <row r="1" spans="1:1" ht="15.75">
      <c r="A1" s="89" t="s">
        <v>83</v>
      </c>
    </row>
    <row r="2" spans="1:1" ht="63.75">
      <c r="A2" s="90" t="s">
        <v>226</v>
      </c>
    </row>
    <row r="3" spans="1:1" ht="25.5">
      <c r="A3" s="90" t="s">
        <v>218</v>
      </c>
    </row>
    <row r="4" spans="1:1" ht="29.45" customHeight="1">
      <c r="A4" s="90" t="s">
        <v>219</v>
      </c>
    </row>
    <row r="5" spans="1:1" ht="45.75" customHeight="1">
      <c r="A5" s="90" t="s">
        <v>227</v>
      </c>
    </row>
    <row r="6" spans="1:1" ht="47.25" customHeight="1">
      <c r="A6" s="90" t="s">
        <v>228</v>
      </c>
    </row>
    <row r="7" spans="1:1">
      <c r="A7" s="90" t="s">
        <v>84</v>
      </c>
    </row>
    <row r="8" spans="1:1">
      <c r="A8" s="90" t="s">
        <v>85</v>
      </c>
    </row>
    <row r="9" spans="1:1" ht="25.5">
      <c r="A9" s="90" t="s">
        <v>220</v>
      </c>
    </row>
    <row r="10" spans="1:1">
      <c r="A10" s="73" t="s">
        <v>221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D40"/>
  <sheetViews>
    <sheetView zoomScale="81" zoomScaleNormal="81" workbookViewId="0">
      <selection activeCell="A3" sqref="A3"/>
    </sheetView>
  </sheetViews>
  <sheetFormatPr defaultColWidth="8.85546875" defaultRowHeight="12.75"/>
  <cols>
    <col min="1" max="1" width="36" style="10" customWidth="1"/>
    <col min="2" max="4" width="25.85546875" style="3" customWidth="1"/>
    <col min="5" max="16384" width="8.85546875" style="1"/>
  </cols>
  <sheetData>
    <row r="1" spans="1:4" ht="15.75">
      <c r="A1" s="64" t="s">
        <v>285</v>
      </c>
    </row>
    <row r="2" spans="1:4" s="92" customFormat="1">
      <c r="A2" s="91" t="s">
        <v>291</v>
      </c>
      <c r="B2" s="19" t="s">
        <v>2</v>
      </c>
      <c r="C2" s="19" t="s">
        <v>3</v>
      </c>
      <c r="D2" s="19" t="s">
        <v>4</v>
      </c>
    </row>
    <row r="3" spans="1:4" s="92" customFormat="1">
      <c r="A3" s="91" t="s">
        <v>48</v>
      </c>
      <c r="B3" s="19"/>
      <c r="C3" s="19"/>
      <c r="D3" s="19"/>
    </row>
    <row r="4" spans="1:4" s="14" customFormat="1">
      <c r="A4" s="72" t="s">
        <v>78</v>
      </c>
      <c r="B4" s="93"/>
      <c r="C4" s="93"/>
      <c r="D4" s="93"/>
    </row>
    <row r="5" spans="1:4" hidden="1">
      <c r="A5" s="71" t="s">
        <v>7</v>
      </c>
      <c r="B5" s="93"/>
      <c r="C5" s="93"/>
      <c r="D5" s="93"/>
    </row>
    <row r="6" spans="1:4" ht="25.5" customHeight="1">
      <c r="A6" s="69" t="str">
        <f>Stac!C15</f>
        <v>Systemy bezczujnikowe</v>
      </c>
      <c r="B6" s="94" t="str">
        <f>CONCATENATE(IF(ISERR(FIND(Opis_efektów_inż!$D$5,Stac!$R15))=FALSE,CONCATENATE(Opis_efektów_inż!$A$5,", "),""),IF(ISERR(FIND(Opis_efektów_inż!$D$6,Stac!$R15))=FALSE,CONCATENATE(Opis_efektów_inż!$A$6,", "),""))</f>
        <v/>
      </c>
      <c r="C6" s="95" t="str">
        <f>CONCATENATE(IF(ISERR(FIND(Opis_efektów_inż!$D$8,Stac!$S15))=FALSE,CONCATENATE(Opis_efektów_inż!$A$8,", "),""),IF(ISERR(FIND(Opis_efektów_inż!$D$9,Stac!$S15))=FALSE,CONCATENATE(Opis_efektów_inż!$A$9,", "),""),IF(ISERR(FIND(Opis_efektów_inż!$D$10,Stac!$S15))=FALSE,CONCATENATE(Opis_efektów_inż!$A$10,", "),""),IF(ISERR(FIND(Opis_efektów_inż!$D$11,Stac!$S15))=FALSE,CONCATENATE(Opis_efektów_inż!$A$11,", "),""),IF(ISERR(FIND(Opis_efektów_inż!$D$12,Stac!$S15))=FALSE,CONCATENATE(Opis_efektów_inż!$A$12,", "),""),IF(ISERR(FIND(Opis_efektów_inż!$D$13,Stac!$S15))=FALSE,CONCATENATE(Opis_efektów_inż!$A$13,", "),""),IF(ISERR(FIND(Opis_efektów_inż!$D$14,Stac!$S15))=FALSE,CONCATENATE(Opis_efektów_inż!$A$14,", "),""),IF(ISERR(FIND(Opis_efektów_inż!$D$15,Stac!$S15))=FALSE,CONCATENATE(Opis_efektów_inż!$A$15,", "),""),IF(ISERR(FIND(Opis_efektów_inż!$D$16,Stac!$S15))=FALSE,CONCATENATE(Opis_efektów_inż!$A$16,", "),""),IF(ISERR(FIND(Opis_efektów_inż!$D$17,Stac!$S15))=FALSE,CONCATENATE(Opis_efektów_inż!$A$17,", "),""))</f>
        <v xml:space="preserve">K2_U9, K2_U11, K2_U10, </v>
      </c>
      <c r="D6" s="94"/>
    </row>
    <row r="7" spans="1:4" ht="27" customHeight="1">
      <c r="A7" s="69" t="str">
        <f>Stac!C16</f>
        <v>Napędy w procesach, maszynach, urządzeniach i robotach</v>
      </c>
      <c r="B7" s="94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95" t="str">
        <f>CONCATENATE(IF(ISERR(FIND(Opis_efektów_inż!$D$8,Stac!$S16))=FALSE,CONCATENATE(Opis_efektów_inż!$A$8,", "),""),IF(ISERR(FIND(Opis_efektów_inż!$D$9,Stac!$S16))=FALSE,CONCATENATE(Opis_efektów_inż!$A$9,", "),""),IF(ISERR(FIND(Opis_efektów_inż!$D$10,Stac!$S16))=FALSE,CONCATENATE(Opis_efektów_inż!$A$10,", "),""),IF(ISERR(FIND(Opis_efektów_inż!$D$11,Stac!$S16))=FALSE,CONCATENATE(Opis_efektów_inż!$A$11,", "),""),IF(ISERR(FIND(Opis_efektów_inż!$D$12,Stac!$S16))=FALSE,CONCATENATE(Opis_efektów_inż!$A$12,", "),""),IF(ISERR(FIND(Opis_efektów_inż!$D$13,Stac!$S16))=FALSE,CONCATENATE(Opis_efektów_inż!$A$13,", "),""),IF(ISERR(FIND(Opis_efektów_inż!$D$14,Stac!$S16))=FALSE,CONCATENATE(Opis_efektów_inż!$A$14,", "),""),IF(ISERR(FIND(Opis_efektów_inż!$D$15,Stac!$S16))=FALSE,CONCATENATE(Opis_efektów_inż!$A$15,", "),""),IF(ISERR(FIND(Opis_efektów_inż!$D$16,Stac!$S16))=FALSE,CONCATENATE(Opis_efektów_inż!$A$16,", "),""),IF(ISERR(FIND(Opis_efektów_inż!$D$17,Stac!$S16))=FALSE,CONCATENATE(Opis_efektów_inż!$A$17,", "),""))</f>
        <v xml:space="preserve">K2_U10, K2_U12, </v>
      </c>
      <c r="D7" s="94"/>
    </row>
    <row r="8" spans="1:4" ht="19.899999999999999" customHeight="1">
      <c r="A8" s="69" t="str">
        <f>Stac!C17</f>
        <v>Metody obliczeniowe optymalizacji</v>
      </c>
      <c r="B8" s="94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95" t="str">
        <f>CONCATENATE(IF(ISERR(FIND(Opis_efektów_inż!$D$8,Stac!$S17))=FALSE,CONCATENATE(Opis_efektów_inż!$A$8,", "),""),IF(ISERR(FIND(Opis_efektów_inż!$D$9,Stac!$S17))=FALSE,CONCATENATE(Opis_efektów_inż!$A$9,", "),""),IF(ISERR(FIND(Opis_efektów_inż!$D$10,Stac!$S17))=FALSE,CONCATENATE(Opis_efektów_inż!$A$10,", "),""),IF(ISERR(FIND(Opis_efektów_inż!$D$11,Stac!$S17))=FALSE,CONCATENATE(Opis_efektów_inż!$A$11,", "),""),IF(ISERR(FIND(Opis_efektów_inż!$D$12,Stac!$S17))=FALSE,CONCATENATE(Opis_efektów_inż!$A$12,", "),""),IF(ISERR(FIND(Opis_efektów_inż!$D$13,Stac!$S17))=FALSE,CONCATENATE(Opis_efektów_inż!$A$13,", "),""),IF(ISERR(FIND(Opis_efektów_inż!$D$14,Stac!$S17))=FALSE,CONCATENATE(Opis_efektów_inż!$A$14,", "),""),IF(ISERR(FIND(Opis_efektów_inż!$D$15,Stac!$S17))=FALSE,CONCATENATE(Opis_efektów_inż!$A$15,", "),""),IF(ISERR(FIND(Opis_efektów_inż!$D$16,Stac!$S17))=FALSE,CONCATENATE(Opis_efektów_inż!$A$16,", "),""),IF(ISERR(FIND(Opis_efektów_inż!$D$17,Stac!$S17))=FALSE,CONCATENATE(Opis_efektów_inż!$A$17,", "),""))</f>
        <v xml:space="preserve">K2_U10, </v>
      </c>
      <c r="D8" s="94"/>
    </row>
    <row r="9" spans="1:4" ht="25.5">
      <c r="A9" s="69" t="str">
        <f>Stac!C18</f>
        <v>Metody inteligencji maszynowej w automatyce</v>
      </c>
      <c r="B9" s="94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95" t="str">
        <f>CONCATENATE(IF(ISERR(FIND(Opis_efektów_inż!$D$8,Stac!$S18))=FALSE,CONCATENATE(Opis_efektów_inż!$A$8,", "),""),IF(ISERR(FIND(Opis_efektów_inż!$D$9,Stac!$S18))=FALSE,CONCATENATE(Opis_efektów_inż!$A$9,", "),""),IF(ISERR(FIND(Opis_efektów_inż!$D$10,Stac!$S18))=FALSE,CONCATENATE(Opis_efektów_inż!$A$10,", "),""),IF(ISERR(FIND(Opis_efektów_inż!$D$11,Stac!$S18))=FALSE,CONCATENATE(Opis_efektów_inż!$A$11,", "),""),IF(ISERR(FIND(Opis_efektów_inż!$D$12,Stac!$S18))=FALSE,CONCATENATE(Opis_efektów_inż!$A$12,", "),""),IF(ISERR(FIND(Opis_efektów_inż!$D$13,Stac!$S18))=FALSE,CONCATENATE(Opis_efektów_inż!$A$13,", "),""),IF(ISERR(FIND(Opis_efektów_inż!$D$14,Stac!$S18))=FALSE,CONCATENATE(Opis_efektów_inż!$A$14,", "),""),IF(ISERR(FIND(Opis_efektów_inż!$D$15,Stac!$S18))=FALSE,CONCATENATE(Opis_efektów_inż!$A$15,", "),""),IF(ISERR(FIND(Opis_efektów_inż!$D$16,Stac!$S18))=FALSE,CONCATENATE(Opis_efektów_inż!$A$16,", "),""),IF(ISERR(FIND(Opis_efektów_inż!$D$17,Stac!$S18))=FALSE,CONCATENATE(Opis_efektów_inż!$A$17,", "),""))</f>
        <v/>
      </c>
      <c r="D9" s="94"/>
    </row>
    <row r="10" spans="1:4" ht="30" customHeight="1">
      <c r="A10" s="69" t="str">
        <f>Stac!C19</f>
        <v>Wirtualne prototypowanie w automatyzacji procesów</v>
      </c>
      <c r="B10" s="94" t="str">
        <f>CONCATENATE(IF(ISERR(FIND(Opis_efektów_inż!$D$5,Stac!$R19))=FALSE,CONCATENATE(Opis_efektów_inż!$A$5,", "),""),IF(ISERR(FIND(Opis_efektów_inż!$D$6,Stac!$R19))=FALSE,CONCATENATE(Opis_efektów_inż!$A$6,", "),""))</f>
        <v/>
      </c>
      <c r="C10" s="95" t="str">
        <f>CONCATENATE(IF(ISERR(FIND(Opis_efektów_inż!$D$8,Stac!$S19))=FALSE,CONCATENATE(Opis_efektów_inż!$A$8,", "),""),IF(ISERR(FIND(Opis_efektów_inż!$D$9,Stac!$S19))=FALSE,CONCATENATE(Opis_efektów_inż!$A$9,", "),""),IF(ISERR(FIND(Opis_efektów_inż!$D$10,Stac!$S19))=FALSE,CONCATENATE(Opis_efektów_inż!$A$10,", "),""),IF(ISERR(FIND(Opis_efektów_inż!$D$11,Stac!$S19))=FALSE,CONCATENATE(Opis_efektów_inż!$A$11,", "),""),IF(ISERR(FIND(Opis_efektów_inż!$D$12,Stac!$S19))=FALSE,CONCATENATE(Opis_efektów_inż!$A$12,", "),""),IF(ISERR(FIND(Opis_efektów_inż!$D$13,Stac!$S19))=FALSE,CONCATENATE(Opis_efektów_inż!$A$13,", "),""),IF(ISERR(FIND(Opis_efektów_inż!$D$14,Stac!$S19))=FALSE,CONCATENATE(Opis_efektów_inż!$A$14,", "),""),IF(ISERR(FIND(Opis_efektów_inż!$D$15,Stac!$S19))=FALSE,CONCATENATE(Opis_efektów_inż!$A$15,", "),""),IF(ISERR(FIND(Opis_efektów_inż!$D$16,Stac!$S19))=FALSE,CONCATENATE(Opis_efektów_inż!$A$16,", "),""),IF(ISERR(FIND(Opis_efektów_inż!$D$17,Stac!$S19))=FALSE,CONCATENATE(Opis_efektów_inż!$A$17,", "),""))</f>
        <v xml:space="preserve">K2_U9, </v>
      </c>
      <c r="D10" s="94"/>
    </row>
    <row r="11" spans="1:4" ht="15.6" customHeight="1">
      <c r="A11" s="69" t="str">
        <f>Stac!C20</f>
        <v>Technologie  mobilne i chmurowe</v>
      </c>
      <c r="B11" s="94" t="str">
        <f>CONCATENATE(IF(ISERR(FIND(Opis_efektów_inż!$D$5,Stac!$R20))=FALSE,CONCATENATE(Opis_efektów_inż!$A$5,", "),""),IF(ISERR(FIND(Opis_efektów_inż!$D$6,Stac!$R20))=FALSE,CONCATENATE(Opis_efektów_inż!$A$6,", "),""))</f>
        <v/>
      </c>
      <c r="C11" s="95" t="str">
        <f>CONCATENATE(IF(ISERR(FIND(Opis_efektów_inż!$D$8,Stac!$S20))=FALSE,CONCATENATE(Opis_efektów_inż!$A$8,", "),""),IF(ISERR(FIND(Opis_efektów_inż!$D$9,Stac!$S20))=FALSE,CONCATENATE(Opis_efektów_inż!$A$9,", "),""),IF(ISERR(FIND(Opis_efektów_inż!$D$10,Stac!$S20))=FALSE,CONCATENATE(Opis_efektów_inż!$A$10,", "),""),IF(ISERR(FIND(Opis_efektów_inż!$D$11,Stac!$S20))=FALSE,CONCATENATE(Opis_efektów_inż!$A$11,", "),""),IF(ISERR(FIND(Opis_efektów_inż!$D$12,Stac!$S20))=FALSE,CONCATENATE(Opis_efektów_inż!$A$12,", "),""),IF(ISERR(FIND(Opis_efektów_inż!$D$13,Stac!$S20))=FALSE,CONCATENATE(Opis_efektów_inż!$A$13,", "),""),IF(ISERR(FIND(Opis_efektów_inż!$D$14,Stac!$S20))=FALSE,CONCATENATE(Opis_efektów_inż!$A$14,", "),""),IF(ISERR(FIND(Opis_efektów_inż!$D$15,Stac!$S20))=FALSE,CONCATENATE(Opis_efektów_inż!$A$15,", "),""),IF(ISERR(FIND(Opis_efektów_inż!$D$16,Stac!$S20))=FALSE,CONCATENATE(Opis_efektów_inż!$A$16,", "),""),IF(ISERR(FIND(Opis_efektów_inż!$D$17,Stac!$S20))=FALSE,CONCATENATE(Opis_efektów_inż!$A$17,", "),""))</f>
        <v/>
      </c>
      <c r="D11" s="94"/>
    </row>
    <row r="12" spans="1:4" ht="41.45" customHeight="1">
      <c r="A12" s="69" t="str">
        <f>Stac!C21</f>
        <v xml:space="preserve">Przedmiot społeczno-humanistyczny: Pozyskiwanie finansowania na badania naukowe i działalność badawczo-rozwojową </v>
      </c>
      <c r="B12" s="94" t="str">
        <f>CONCATENATE(IF(ISERR(FIND(Opis_efektów_inż!$D$5,Stac!$R21))=FALSE,CONCATENATE(Opis_efektów_inż!$A$5,", "),""),IF(ISERR(FIND(Opis_efektów_inż!$D$6,Stac!$R21))=FALSE,CONCATENATE(Opis_efektów_inż!$A$6,", "),""))</f>
        <v xml:space="preserve">K2_W17, </v>
      </c>
      <c r="C12" s="95" t="str">
        <f>CONCATENATE(IF(ISERR(FIND(Opis_efektów_inż!$D$8,Stac!$S21))=FALSE,CONCATENATE(Opis_efektów_inż!$A$8,", "),""),IF(ISERR(FIND(Opis_efektów_inż!$D$9,Stac!$S21))=FALSE,CONCATENATE(Opis_efektów_inż!$A$9,", "),""),IF(ISERR(FIND(Opis_efektów_inż!$D$10,Stac!$S21))=FALSE,CONCATENATE(Opis_efektów_inż!$A$10,", "),""),IF(ISERR(FIND(Opis_efektów_inż!$D$11,Stac!$S21))=FALSE,CONCATENATE(Opis_efektów_inż!$A$11,", "),""),IF(ISERR(FIND(Opis_efektów_inż!$D$12,Stac!$S21))=FALSE,CONCATENATE(Opis_efektów_inż!$A$12,", "),""),IF(ISERR(FIND(Opis_efektów_inż!$D$13,Stac!$S21))=FALSE,CONCATENATE(Opis_efektów_inż!$A$13,", "),""),IF(ISERR(FIND(Opis_efektów_inż!$D$14,Stac!$S21))=FALSE,CONCATENATE(Opis_efektów_inż!$A$14,", "),""),IF(ISERR(FIND(Opis_efektów_inż!$D$15,Stac!$S21))=FALSE,CONCATENATE(Opis_efektów_inż!$A$15,", "),""),IF(ISERR(FIND(Opis_efektów_inż!$D$16,Stac!$S21))=FALSE,CONCATENATE(Opis_efektów_inż!$A$16,", "),""),IF(ISERR(FIND(Opis_efektów_inż!$D$17,Stac!$S21))=FALSE,CONCATENATE(Opis_efektów_inż!$A$17,", "),""))</f>
        <v xml:space="preserve">K2_U18, K2_U14, </v>
      </c>
      <c r="D12" s="94"/>
    </row>
    <row r="13" spans="1:4">
      <c r="A13" s="69" t="str">
        <f>Stac!C22</f>
        <v>Szkolenie BHP</v>
      </c>
      <c r="B13" s="94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95" t="str">
        <f>CONCATENATE(IF(ISERR(FIND(Opis_efektów_inż!$D$8,Stac!$S22))=FALSE,CONCATENATE(Opis_efektów_inż!$A$8,", "),""),IF(ISERR(FIND(Opis_efektów_inż!$D$9,Stac!$S22))=FALSE,CONCATENATE(Opis_efektów_inż!$A$9,", "),""),IF(ISERR(FIND(Opis_efektów_inż!$D$10,Stac!$S22))=FALSE,CONCATENATE(Opis_efektów_inż!$A$10,", "),""),IF(ISERR(FIND(Opis_efektów_inż!$D$11,Stac!$S22))=FALSE,CONCATENATE(Opis_efektów_inż!$A$11,", "),""),IF(ISERR(FIND(Opis_efektów_inż!$D$12,Stac!$S22))=FALSE,CONCATENATE(Opis_efektów_inż!$A$12,", "),""),IF(ISERR(FIND(Opis_efektów_inż!$D$13,Stac!$S22))=FALSE,CONCATENATE(Opis_efektów_inż!$A$13,", "),""),IF(ISERR(FIND(Opis_efektów_inż!$D$14,Stac!$S22))=FALSE,CONCATENATE(Opis_efektów_inż!$A$14,", "),""),IF(ISERR(FIND(Opis_efektów_inż!$D$15,Stac!$S22))=FALSE,CONCATENATE(Opis_efektów_inż!$A$15,", "),""),IF(ISERR(FIND(Opis_efektów_inż!$D$16,Stac!$S22))=FALSE,CONCATENATE(Opis_efektów_inż!$A$16,", "),""),IF(ISERR(FIND(Opis_efektów_inż!$D$17,Stac!$S22))=FALSE,CONCATENATE(Opis_efektów_inż!$A$17,", "),""))</f>
        <v/>
      </c>
      <c r="D13" s="94"/>
    </row>
    <row r="14" spans="1:4">
      <c r="A14" s="69" t="str">
        <f>Stac!C23</f>
        <v>Język obcy</v>
      </c>
      <c r="B14" s="94" t="str">
        <f>CONCATENATE(IF(ISERR(FIND(Opis_efektów_inż!$D$5,Stac!$R23))=FALSE,CONCATENATE(Opis_efektów_inż!$A$5,", "),""),IF(ISERR(FIND(Opis_efektów_inż!$D$6,Stac!$R23))=FALSE,CONCATENATE(Opis_efektów_inż!$A$6,", "),""))</f>
        <v/>
      </c>
      <c r="C14" s="95" t="str">
        <f>CONCATENATE(IF(ISERR(FIND(Opis_efektów_inż!$D$8,Stac!$S23))=FALSE,CONCATENATE(Opis_efektów_inż!$A$8,", "),""),IF(ISERR(FIND(Opis_efektów_inż!$D$9,Stac!$S23))=FALSE,CONCATENATE(Opis_efektów_inż!$A$9,", "),""),IF(ISERR(FIND(Opis_efektów_inż!$D$10,Stac!$S23))=FALSE,CONCATENATE(Opis_efektów_inż!$A$10,", "),""),IF(ISERR(FIND(Opis_efektów_inż!$D$11,Stac!$S23))=FALSE,CONCATENATE(Opis_efektów_inż!$A$11,", "),""),IF(ISERR(FIND(Opis_efektów_inż!$D$12,Stac!$S23))=FALSE,CONCATENATE(Opis_efektów_inż!$A$12,", "),""),IF(ISERR(FIND(Opis_efektów_inż!$D$13,Stac!$S23))=FALSE,CONCATENATE(Opis_efektów_inż!$A$13,", "),""),IF(ISERR(FIND(Opis_efektów_inż!$D$14,Stac!$S23))=FALSE,CONCATENATE(Opis_efektów_inż!$A$14,", "),""),IF(ISERR(FIND(Opis_efektów_inż!$D$15,Stac!$S23))=FALSE,CONCATENATE(Opis_efektów_inż!$A$15,", "),""),IF(ISERR(FIND(Opis_efektów_inż!$D$16,Stac!$S23))=FALSE,CONCATENATE(Opis_efektów_inż!$A$16,", "),""),IF(ISERR(FIND(Opis_efektów_inż!$D$17,Stac!$S23))=FALSE,CONCATENATE(Opis_efektów_inż!$A$17,", "),""))</f>
        <v/>
      </c>
      <c r="D14" s="94"/>
    </row>
    <row r="15" spans="1:4" hidden="1">
      <c r="A15" s="69">
        <f>Stac!C24</f>
        <v>0</v>
      </c>
      <c r="B15" s="94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5" s="95" t="str">
        <f>CONCATENATE(IF(ISERR(FIND(Opis_efektów_inż!$D$8,Stac!$S24))=FALSE,CONCATENATE(Opis_efektów_inż!$A$8,", "),""),IF(ISERR(FIND(Opis_efektów_inż!$D$9,Stac!$S24))=FALSE,CONCATENATE(Opis_efektów_inż!$A$9,", "),""),IF(ISERR(FIND(Opis_efektów_inż!$D$10,Stac!$S24))=FALSE,CONCATENATE(Opis_efektów_inż!$A$10,", "),""),IF(ISERR(FIND(Opis_efektów_inż!$D$11,Stac!$S24))=FALSE,CONCATENATE(Opis_efektów_inż!$A$11,", "),""),IF(ISERR(FIND(Opis_efektów_inż!$D$12,Stac!$S24))=FALSE,CONCATENATE(Opis_efektów_inż!$A$12,", "),""),IF(ISERR(FIND(Opis_efektów_inż!$D$13,Stac!$S24))=FALSE,CONCATENATE(Opis_efektów_inż!$A$13,", "),""),IF(ISERR(FIND(Opis_efektów_inż!$D$14,Stac!$S24))=FALSE,CONCATENATE(Opis_efektów_inż!$A$14,", "),""),IF(ISERR(FIND(Opis_efektów_inż!$D$15,Stac!$S24))=FALSE,CONCATENATE(Opis_efektów_inż!$A$15,", "),""),IF(ISERR(FIND(Opis_efektów_inż!$D$16,Stac!$S24))=FALSE,CONCATENATE(Opis_efektów_inż!$A$16,", "),""),IF(ISERR(FIND(Opis_efektów_inż!$D$17,Stac!$S24))=FALSE,CONCATENATE(Opis_efektów_inż!$A$17,", "),""))</f>
        <v/>
      </c>
      <c r="D15" s="94"/>
    </row>
    <row r="16" spans="1:4" hidden="1">
      <c r="A16" s="69">
        <f>Stac!C25</f>
        <v>0</v>
      </c>
      <c r="B16" s="94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6" s="95" t="str">
        <f>CONCATENATE(IF(ISERR(FIND(Opis_efektów_inż!$D$8,Stac!$S25))=FALSE,CONCATENATE(Opis_efektów_inż!$A$8,", "),""),IF(ISERR(FIND(Opis_efektów_inż!$D$9,Stac!$S25))=FALSE,CONCATENATE(Opis_efektów_inż!$A$9,", "),""),IF(ISERR(FIND(Opis_efektów_inż!$D$10,Stac!$S25))=FALSE,CONCATENATE(Opis_efektów_inż!$A$10,", "),""),IF(ISERR(FIND(Opis_efektów_inż!$D$11,Stac!$S25))=FALSE,CONCATENATE(Opis_efektów_inż!$A$11,", "),""),IF(ISERR(FIND(Opis_efektów_inż!$D$12,Stac!$S25))=FALSE,CONCATENATE(Opis_efektów_inż!$A$12,", "),""),IF(ISERR(FIND(Opis_efektów_inż!$D$13,Stac!$S25))=FALSE,CONCATENATE(Opis_efektów_inż!$A$13,", "),""),IF(ISERR(FIND(Opis_efektów_inż!$D$14,Stac!$S25))=FALSE,CONCATENATE(Opis_efektów_inż!$A$14,", "),""),IF(ISERR(FIND(Opis_efektów_inż!$D$15,Stac!$S25))=FALSE,CONCATENATE(Opis_efektów_inż!$A$15,", "),""),IF(ISERR(FIND(Opis_efektów_inż!$D$16,Stac!$S25))=FALSE,CONCATENATE(Opis_efektów_inż!$A$16,", "),""),IF(ISERR(FIND(Opis_efektów_inż!$D$17,Stac!$S25))=FALSE,CONCATENATE(Opis_efektów_inż!$A$17,", "),""))</f>
        <v/>
      </c>
      <c r="D16" s="94"/>
    </row>
    <row r="17" spans="1:4" ht="15" customHeight="1">
      <c r="A17" s="72" t="str">
        <f>Stac!C26</f>
        <v>Semestr 2:</v>
      </c>
      <c r="B17" s="94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7" s="95" t="str">
        <f>CONCATENATE(IF(ISERR(FIND(Opis_efektów_inż!$D$8,Stac!$S26))=FALSE,CONCATENATE(Opis_efektów_inż!$A$8,", "),""),IF(ISERR(FIND(Opis_efektów_inż!$D$9,Stac!$S26))=FALSE,CONCATENATE(Opis_efektów_inż!$A$9,", "),""),IF(ISERR(FIND(Opis_efektów_inż!$D$10,Stac!$S26))=FALSE,CONCATENATE(Opis_efektów_inż!$A$10,", "),""),IF(ISERR(FIND(Opis_efektów_inż!$D$11,Stac!$S26))=FALSE,CONCATENATE(Opis_efektów_inż!$A$11,", "),""),IF(ISERR(FIND(Opis_efektów_inż!$D$12,Stac!$S26))=FALSE,CONCATENATE(Opis_efektów_inż!$A$12,", "),""),IF(ISERR(FIND(Opis_efektów_inż!$D$13,Stac!$S26))=FALSE,CONCATENATE(Opis_efektów_inż!$A$13,", "),""),IF(ISERR(FIND(Opis_efektów_inż!$D$14,Stac!$S26))=FALSE,CONCATENATE(Opis_efektów_inż!$A$14,", "),""),IF(ISERR(FIND(Opis_efektów_inż!$D$15,Stac!$S26))=FALSE,CONCATENATE(Opis_efektów_inż!$A$15,", "),""),IF(ISERR(FIND(Opis_efektów_inż!$D$16,Stac!$S26))=FALSE,CONCATENATE(Opis_efektów_inż!$A$16,", "),""),IF(ISERR(FIND(Opis_efektów_inż!$D$17,Stac!$S26))=FALSE,CONCATENATE(Opis_efektów_inż!$A$17,", "),""))</f>
        <v/>
      </c>
      <c r="D17" s="94"/>
    </row>
    <row r="18" spans="1:4" hidden="1">
      <c r="A18" s="69" t="str">
        <f>Stac!C27</f>
        <v>Moduł kształcenia</v>
      </c>
      <c r="B18" s="94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8" s="95" t="str">
        <f>CONCATENATE(IF(ISERR(FIND(Opis_efektów_inż!$D$8,Stac!$S27))=FALSE,CONCATENATE(Opis_efektów_inż!$A$8,", "),""),IF(ISERR(FIND(Opis_efektów_inż!$D$9,Stac!$S27))=FALSE,CONCATENATE(Opis_efektów_inż!$A$9,", "),""),IF(ISERR(FIND(Opis_efektów_inż!$D$10,Stac!$S27))=FALSE,CONCATENATE(Opis_efektów_inż!$A$10,", "),""),IF(ISERR(FIND(Opis_efektów_inż!$D$11,Stac!$S27))=FALSE,CONCATENATE(Opis_efektów_inż!$A$11,", "),""),IF(ISERR(FIND(Opis_efektów_inż!$D$12,Stac!$S27))=FALSE,CONCATENATE(Opis_efektów_inż!$A$12,", "),""),IF(ISERR(FIND(Opis_efektów_inż!$D$13,Stac!$S27))=FALSE,CONCATENATE(Opis_efektów_inż!$A$13,", "),""),IF(ISERR(FIND(Opis_efektów_inż!$D$14,Stac!$S27))=FALSE,CONCATENATE(Opis_efektów_inż!$A$14,", "),""),IF(ISERR(FIND(Opis_efektów_inż!$D$15,Stac!$S27))=FALSE,CONCATENATE(Opis_efektów_inż!$A$15,", "),""),IF(ISERR(FIND(Opis_efektów_inż!$D$16,Stac!$S27))=FALSE,CONCATENATE(Opis_efektów_inż!$A$16,", "),""),IF(ISERR(FIND(Opis_efektów_inż!$D$17,Stac!$S27))=FALSE,CONCATENATE(Opis_efektów_inż!$A$17,", "),""))</f>
        <v/>
      </c>
      <c r="D18" s="94"/>
    </row>
    <row r="19" spans="1:4" ht="15.6" customHeight="1">
      <c r="A19" s="69" t="str">
        <f>Stac!C28</f>
        <v>Sterowanie adaptacyjne i odporne</v>
      </c>
      <c r="B19" s="94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9" s="95" t="str">
        <f>CONCATENATE(IF(ISERR(FIND(Opis_efektów_inż!$D$8,Stac!$S28))=FALSE,CONCATENATE(Opis_efektów_inż!$A$8,", "),""),IF(ISERR(FIND(Opis_efektów_inż!$D$9,Stac!$S28))=FALSE,CONCATENATE(Opis_efektów_inż!$A$9,", "),""),IF(ISERR(FIND(Opis_efektów_inż!$D$10,Stac!$S28))=FALSE,CONCATENATE(Opis_efektów_inż!$A$10,", "),""),IF(ISERR(FIND(Opis_efektów_inż!$D$11,Stac!$S28))=FALSE,CONCATENATE(Opis_efektów_inż!$A$11,", "),""),IF(ISERR(FIND(Opis_efektów_inż!$D$12,Stac!$S28))=FALSE,CONCATENATE(Opis_efektów_inż!$A$12,", "),""),IF(ISERR(FIND(Opis_efektów_inż!$D$13,Stac!$S28))=FALSE,CONCATENATE(Opis_efektów_inż!$A$13,", "),""),IF(ISERR(FIND(Opis_efektów_inż!$D$14,Stac!$S28))=FALSE,CONCATENATE(Opis_efektów_inż!$A$14,", "),""),IF(ISERR(FIND(Opis_efektów_inż!$D$15,Stac!$S28))=FALSE,CONCATENATE(Opis_efektów_inż!$A$15,", "),""),IF(ISERR(FIND(Opis_efektów_inż!$D$16,Stac!$S28))=FALSE,CONCATENATE(Opis_efektów_inż!$A$16,", "),""),IF(ISERR(FIND(Opis_efektów_inż!$D$17,Stac!$S28))=FALSE,CONCATENATE(Opis_efektów_inż!$A$17,", "),""))</f>
        <v xml:space="preserve">K2_U10, </v>
      </c>
      <c r="D19" s="94"/>
    </row>
    <row r="20" spans="1:4" ht="27.6" customHeight="1">
      <c r="A20" s="69" t="str">
        <f>Stac!C29</f>
        <v>Zaawansowane  systemy  diagnostyki  i  monitorowania</v>
      </c>
      <c r="B20" s="94" t="str">
        <f>CONCATENATE(IF(ISERR(FIND(Opis_efektów_inż!$D$5,Stac!$R29))=FALSE,CONCATENATE(Opis_efektów_inż!$A$5,", "),""),IF(ISERR(FIND(Opis_efektów_inż!$D$6,Stac!$R29))=FALSE,CONCATENATE(Opis_efektów_inż!$A$6,", "),""))</f>
        <v xml:space="preserve">K2_W13, </v>
      </c>
      <c r="C20" s="95" t="str">
        <f>CONCATENATE(IF(ISERR(FIND(Opis_efektów_inż!$D$8,Stac!$S29))=FALSE,CONCATENATE(Opis_efektów_inż!$A$8,", "),""),IF(ISERR(FIND(Opis_efektów_inż!$D$9,Stac!$S29))=FALSE,CONCATENATE(Opis_efektów_inż!$A$9,", "),""),IF(ISERR(FIND(Opis_efektów_inż!$D$10,Stac!$S29))=FALSE,CONCATENATE(Opis_efektów_inż!$A$10,", "),""),IF(ISERR(FIND(Opis_efektów_inż!$D$11,Stac!$S29))=FALSE,CONCATENATE(Opis_efektów_inż!$A$11,", "),""),IF(ISERR(FIND(Opis_efektów_inż!$D$12,Stac!$S29))=FALSE,CONCATENATE(Opis_efektów_inż!$A$12,", "),""),IF(ISERR(FIND(Opis_efektów_inż!$D$13,Stac!$S29))=FALSE,CONCATENATE(Opis_efektów_inż!$A$13,", "),""),IF(ISERR(FIND(Opis_efektów_inż!$D$14,Stac!$S29))=FALSE,CONCATENATE(Opis_efektów_inż!$A$14,", "),""),IF(ISERR(FIND(Opis_efektów_inż!$D$15,Stac!$S29))=FALSE,CONCATENATE(Opis_efektów_inż!$A$15,", "),""),IF(ISERR(FIND(Opis_efektów_inż!$D$16,Stac!$S29))=FALSE,CONCATENATE(Opis_efektów_inż!$A$16,", "),""),IF(ISERR(FIND(Opis_efektów_inż!$D$17,Stac!$S29))=FALSE,CONCATENATE(Opis_efektów_inż!$A$17,", "),""))</f>
        <v/>
      </c>
      <c r="D20" s="94"/>
    </row>
    <row r="21" spans="1:4" ht="15.6" customHeight="1">
      <c r="A21" s="69" t="str">
        <f>Stac!C30</f>
        <v>Technologie  inteligentnego  sterowania</v>
      </c>
      <c r="B21" s="94" t="str">
        <f>CONCATENATE(IF(ISERR(FIND(Opis_efektów_inż!$D$5,Stac!$R30))=FALSE,CONCATENATE(Opis_efektów_inż!$A$5,", "),""),IF(ISERR(FIND(Opis_efektów_inż!$D$6,Stac!$R30))=FALSE,CONCATENATE(Opis_efektów_inż!$A$6,", "),""))</f>
        <v/>
      </c>
      <c r="C21" s="95" t="str">
        <f>CONCATENATE(IF(ISERR(FIND(Opis_efektów_inż!$D$8,Stac!$S30))=FALSE,CONCATENATE(Opis_efektów_inż!$A$8,", "),""),IF(ISERR(FIND(Opis_efektów_inż!$D$9,Stac!$S30))=FALSE,CONCATENATE(Opis_efektów_inż!$A$9,", "),""),IF(ISERR(FIND(Opis_efektów_inż!$D$10,Stac!$S30))=FALSE,CONCATENATE(Opis_efektów_inż!$A$10,", "),""),IF(ISERR(FIND(Opis_efektów_inż!$D$11,Stac!$S30))=FALSE,CONCATENATE(Opis_efektów_inż!$A$11,", "),""),IF(ISERR(FIND(Opis_efektów_inż!$D$12,Stac!$S30))=FALSE,CONCATENATE(Opis_efektów_inż!$A$12,", "),""),IF(ISERR(FIND(Opis_efektów_inż!$D$13,Stac!$S30))=FALSE,CONCATENATE(Opis_efektów_inż!$A$13,", "),""),IF(ISERR(FIND(Opis_efektów_inż!$D$14,Stac!$S30))=FALSE,CONCATENATE(Opis_efektów_inż!$A$14,", "),""),IF(ISERR(FIND(Opis_efektów_inż!$D$15,Stac!$S30))=FALSE,CONCATENATE(Opis_efektów_inż!$A$15,", "),""),IF(ISERR(FIND(Opis_efektów_inż!$D$16,Stac!$S30))=FALSE,CONCATENATE(Opis_efektów_inż!$A$16,", "),""),IF(ISERR(FIND(Opis_efektów_inż!$D$17,Stac!$S30))=FALSE,CONCATENATE(Opis_efektów_inż!$A$17,", "),""))</f>
        <v xml:space="preserve">K2_U13, </v>
      </c>
      <c r="D21" s="94"/>
    </row>
    <row r="22" spans="1:4" ht="54.6" customHeight="1">
      <c r="A22" s="69" t="str">
        <f>Stac!C31</f>
        <v>Obieralny 1: Systemy sterowania urządzeń mobilnych i bezzałogowych / Identyfikacja i sterowanie robotami latajacymi</v>
      </c>
      <c r="B22" s="94" t="str">
        <f>CONCATENATE(IF(ISERR(FIND(Opis_efektów_inż!$D$5,Stac!$R31))=FALSE,CONCATENATE(Opis_efektów_inż!$A$5,", "),""),IF(ISERR(FIND(Opis_efektów_inż!$D$6,Stac!$R31))=FALSE,CONCATENATE(Opis_efektów_inż!$A$6,", "),""))</f>
        <v/>
      </c>
      <c r="C22" s="95" t="str">
        <f>CONCATENATE(IF(ISERR(FIND(Opis_efektów_inż!$D$8,Stac!$S31))=FALSE,CONCATENATE(Opis_efektów_inż!$A$8,", "),""),IF(ISERR(FIND(Opis_efektów_inż!$D$9,Stac!$S31))=FALSE,CONCATENATE(Opis_efektów_inż!$A$9,", "),""),IF(ISERR(FIND(Opis_efektów_inż!$D$10,Stac!$S31))=FALSE,CONCATENATE(Opis_efektów_inż!$A$10,", "),""),IF(ISERR(FIND(Opis_efektów_inż!$D$11,Stac!$S31))=FALSE,CONCATENATE(Opis_efektów_inż!$A$11,", "),""),IF(ISERR(FIND(Opis_efektów_inż!$D$12,Stac!$S31))=FALSE,CONCATENATE(Opis_efektów_inż!$A$12,", "),""),IF(ISERR(FIND(Opis_efektów_inż!$D$13,Stac!$S31))=FALSE,CONCATENATE(Opis_efektów_inż!$A$13,", "),""),IF(ISERR(FIND(Opis_efektów_inż!$D$14,Stac!$S31))=FALSE,CONCATENATE(Opis_efektów_inż!$A$14,", "),""),IF(ISERR(FIND(Opis_efektów_inż!$D$15,Stac!$S31))=FALSE,CONCATENATE(Opis_efektów_inż!$A$15,", "),""),IF(ISERR(FIND(Opis_efektów_inż!$D$16,Stac!$S31))=FALSE,CONCATENATE(Opis_efektów_inż!$A$16,", "),""),IF(ISERR(FIND(Opis_efektów_inż!$D$17,Stac!$S31))=FALSE,CONCATENATE(Opis_efektów_inż!$A$17,", "),""))</f>
        <v xml:space="preserve">K2_U10, K2_U12, </v>
      </c>
      <c r="D22" s="94"/>
    </row>
    <row r="23" spans="1:4" ht="28.9" customHeight="1">
      <c r="A23" s="69" t="str">
        <f>Stac!C32</f>
        <v xml:space="preserve">Zarządzanie energią i sterowanie  energooszczędne </v>
      </c>
      <c r="B23" s="94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3" s="95" t="str">
        <f>CONCATENATE(IF(ISERR(FIND(Opis_efektów_inż!$D$8,Stac!$S32))=FALSE,CONCATENATE(Opis_efektów_inż!$A$8,", "),""),IF(ISERR(FIND(Opis_efektów_inż!$D$9,Stac!$S32))=FALSE,CONCATENATE(Opis_efektów_inż!$A$9,", "),""),IF(ISERR(FIND(Opis_efektów_inż!$D$10,Stac!$S32))=FALSE,CONCATENATE(Opis_efektów_inż!$A$10,", "),""),IF(ISERR(FIND(Opis_efektów_inż!$D$11,Stac!$S32))=FALSE,CONCATENATE(Opis_efektów_inż!$A$11,", "),""),IF(ISERR(FIND(Opis_efektów_inż!$D$12,Stac!$S32))=FALSE,CONCATENATE(Opis_efektów_inż!$A$12,", "),""),IF(ISERR(FIND(Opis_efektów_inż!$D$13,Stac!$S32))=FALSE,CONCATENATE(Opis_efektów_inż!$A$13,", "),""),IF(ISERR(FIND(Opis_efektów_inż!$D$14,Stac!$S32))=FALSE,CONCATENATE(Opis_efektów_inż!$A$14,", "),""),IF(ISERR(FIND(Opis_efektów_inż!$D$15,Stac!$S32))=FALSE,CONCATENATE(Opis_efektów_inż!$A$15,", "),""),IF(ISERR(FIND(Opis_efektów_inż!$D$16,Stac!$S32))=FALSE,CONCATENATE(Opis_efektów_inż!$A$16,", "),""),IF(ISERR(FIND(Opis_efektów_inż!$D$17,Stac!$S32))=FALSE,CONCATENATE(Opis_efektów_inż!$A$17,", "),""))</f>
        <v xml:space="preserve">K2_U19, K2_U20, K2_U23, </v>
      </c>
      <c r="D23" s="94"/>
    </row>
    <row r="24" spans="1:4" ht="33" customHeight="1">
      <c r="A24" s="69" t="str">
        <f>Stac!C33</f>
        <v xml:space="preserve"> Systemy wizyjne i spektralne w automatyzacji</v>
      </c>
      <c r="B24" s="94" t="str">
        <f>CONCATENATE(IF(ISERR(FIND(Opis_efektów_inż!$D$5,Stac!$R33))=FALSE,CONCATENATE(Opis_efektów_inż!$A$5,", "),""),IF(ISERR(FIND(Opis_efektów_inż!$D$6,Stac!$R33))=FALSE,CONCATENATE(Opis_efektów_inż!$A$6,", "),""))</f>
        <v/>
      </c>
      <c r="C24" s="95" t="str">
        <f>CONCATENATE(IF(ISERR(FIND(Opis_efektów_inż!$D$8,Stac!$S33))=FALSE,CONCATENATE(Opis_efektów_inż!$A$8,", "),""),IF(ISERR(FIND(Opis_efektów_inż!$D$9,Stac!$S33))=FALSE,CONCATENATE(Opis_efektów_inż!$A$9,", "),""),IF(ISERR(FIND(Opis_efektów_inż!$D$10,Stac!$S33))=FALSE,CONCATENATE(Opis_efektów_inż!$A$10,", "),""),IF(ISERR(FIND(Opis_efektów_inż!$D$11,Stac!$S33))=FALSE,CONCATENATE(Opis_efektów_inż!$A$11,", "),""),IF(ISERR(FIND(Opis_efektów_inż!$D$12,Stac!$S33))=FALSE,CONCATENATE(Opis_efektów_inż!$A$12,", "),""),IF(ISERR(FIND(Opis_efektów_inż!$D$13,Stac!$S33))=FALSE,CONCATENATE(Opis_efektów_inż!$A$13,", "),""),IF(ISERR(FIND(Opis_efektów_inż!$D$14,Stac!$S33))=FALSE,CONCATENATE(Opis_efektów_inż!$A$14,", "),""),IF(ISERR(FIND(Opis_efektów_inż!$D$15,Stac!$S33))=FALSE,CONCATENATE(Opis_efektów_inż!$A$15,", "),""),IF(ISERR(FIND(Opis_efektów_inż!$D$16,Stac!$S33))=FALSE,CONCATENATE(Opis_efektów_inż!$A$16,", "),""),IF(ISERR(FIND(Opis_efektów_inż!$D$17,Stac!$S33))=FALSE,CONCATENATE(Opis_efektów_inż!$A$17,", "),""))</f>
        <v xml:space="preserve">K2_U11, K2_U12, K2_U13, </v>
      </c>
      <c r="D24" s="94"/>
    </row>
    <row r="25" spans="1:4" ht="30" customHeight="1">
      <c r="A25" s="69" t="str">
        <f>Stac!C34</f>
        <v xml:space="preserve"> Implementacja algorytmów sterowania w układach FPGA</v>
      </c>
      <c r="B25" s="94" t="str">
        <f>CONCATENATE(IF(ISERR(FIND(Opis_efektów_inż!$D$5,Stac!$R34))=FALSE,CONCATENATE(Opis_efektów_inż!$A$5,", "),""),IF(ISERR(FIND(Opis_efektów_inż!$D$6,Stac!$R34))=FALSE,CONCATENATE(Opis_efektów_inż!$A$6,", "),""))</f>
        <v/>
      </c>
      <c r="C25" s="95" t="str">
        <f>CONCATENATE(IF(ISERR(FIND(Opis_efektów_inż!$D$8,Stac!$S34))=FALSE,CONCATENATE(Opis_efektów_inż!$A$8,", "),""),IF(ISERR(FIND(Opis_efektów_inż!$D$9,Stac!$S34))=FALSE,CONCATENATE(Opis_efektów_inż!$A$9,", "),""),IF(ISERR(FIND(Opis_efektów_inż!$D$10,Stac!$S34))=FALSE,CONCATENATE(Opis_efektów_inż!$A$10,", "),""),IF(ISERR(FIND(Opis_efektów_inż!$D$11,Stac!$S34))=FALSE,CONCATENATE(Opis_efektów_inż!$A$11,", "),""),IF(ISERR(FIND(Opis_efektów_inż!$D$12,Stac!$S34))=FALSE,CONCATENATE(Opis_efektów_inż!$A$12,", "),""),IF(ISERR(FIND(Opis_efektów_inż!$D$13,Stac!$S34))=FALSE,CONCATENATE(Opis_efektów_inż!$A$13,", "),""),IF(ISERR(FIND(Opis_efektów_inż!$D$14,Stac!$S34))=FALSE,CONCATENATE(Opis_efektów_inż!$A$14,", "),""),IF(ISERR(FIND(Opis_efektów_inż!$D$15,Stac!$S34))=FALSE,CONCATENATE(Opis_efektów_inż!$A$15,", "),""),IF(ISERR(FIND(Opis_efektów_inż!$D$16,Stac!$S34))=FALSE,CONCATENATE(Opis_efektów_inż!$A$16,", "),""),IF(ISERR(FIND(Opis_efektów_inż!$D$17,Stac!$S34))=FALSE,CONCATENATE(Opis_efektów_inż!$A$17,", "),""))</f>
        <v xml:space="preserve">K2_U12, K2_U13, </v>
      </c>
      <c r="D25" s="94"/>
    </row>
    <row r="26" spans="1:4" ht="56.45" customHeight="1">
      <c r="A26" s="69" t="str">
        <f>Stac!C35</f>
        <v>Obieralny 2: Wybrane zastosowania sterowników programowalnych/ Projektowanie zaawansowanych interfejsów HMI i M2M</v>
      </c>
      <c r="B26" s="94" t="str">
        <f>CONCATENATE(IF(ISERR(FIND(Opis_efektów_inż!$D$5,Stac!$R35))=FALSE,CONCATENATE(Opis_efektów_inż!$A$5,", "),""),IF(ISERR(FIND(Opis_efektów_inż!$D$6,Stac!$R35))=FALSE,CONCATENATE(Opis_efektów_inż!$A$6,", "),""))</f>
        <v xml:space="preserve">K2_W13, </v>
      </c>
      <c r="C26" s="95" t="str">
        <f>CONCATENATE(IF(ISERR(FIND(Opis_efektów_inż!$D$8,Stac!$S35))=FALSE,CONCATENATE(Opis_efektów_inż!$A$8,", "),""),IF(ISERR(FIND(Opis_efektów_inż!$D$9,Stac!$S35))=FALSE,CONCATENATE(Opis_efektów_inż!$A$9,", "),""),IF(ISERR(FIND(Opis_efektów_inż!$D$10,Stac!$S35))=FALSE,CONCATENATE(Opis_efektów_inż!$A$10,", "),""),IF(ISERR(FIND(Opis_efektów_inż!$D$11,Stac!$S35))=FALSE,CONCATENATE(Opis_efektów_inż!$A$11,", "),""),IF(ISERR(FIND(Opis_efektów_inż!$D$12,Stac!$S35))=FALSE,CONCATENATE(Opis_efektów_inż!$A$12,", "),""),IF(ISERR(FIND(Opis_efektów_inż!$D$13,Stac!$S35))=FALSE,CONCATENATE(Opis_efektów_inż!$A$13,", "),""),IF(ISERR(FIND(Opis_efektów_inż!$D$14,Stac!$S35))=FALSE,CONCATENATE(Opis_efektów_inż!$A$14,", "),""),IF(ISERR(FIND(Opis_efektów_inż!$D$15,Stac!$S35))=FALSE,CONCATENATE(Opis_efektów_inż!$A$15,", "),""),IF(ISERR(FIND(Opis_efektów_inż!$D$16,Stac!$S35))=FALSE,CONCATENATE(Opis_efektów_inż!$A$16,", "),""),IF(ISERR(FIND(Opis_efektów_inż!$D$17,Stac!$S35))=FALSE,CONCATENATE(Opis_efektów_inż!$A$17,", "),""))</f>
        <v xml:space="preserve">K2_U19, K2_U20, K2_U13, K2_U23, </v>
      </c>
      <c r="D26" s="94"/>
    </row>
    <row r="27" spans="1:4" ht="18" customHeight="1">
      <c r="A27" s="69" t="str">
        <f>Stac!C36</f>
        <v>Pracownia badawczo-rozwojowa</v>
      </c>
      <c r="B27" s="94" t="str">
        <f>CONCATENATE(IF(ISERR(FIND(Opis_efektów_inż!$D$5,Stac!$R36))=FALSE,CONCATENATE(Opis_efektów_inż!$A$5,", "),""),IF(ISERR(FIND(Opis_efektów_inż!$D$6,Stac!$R36))=FALSE,CONCATENATE(Opis_efektów_inż!$A$6,", "),""))</f>
        <v/>
      </c>
      <c r="C27" s="95" t="str">
        <f>CONCATENATE(IF(ISERR(FIND(Opis_efektów_inż!$D$8,Stac!$S36))=FALSE,CONCATENATE(Opis_efektów_inż!$A$8,", "),""),IF(ISERR(FIND(Opis_efektów_inż!$D$9,Stac!$S36))=FALSE,CONCATENATE(Opis_efektów_inż!$A$9,", "),""),IF(ISERR(FIND(Opis_efektów_inż!$D$10,Stac!$S36))=FALSE,CONCATENATE(Opis_efektów_inż!$A$10,", "),""),IF(ISERR(FIND(Opis_efektów_inż!$D$11,Stac!$S36))=FALSE,CONCATENATE(Opis_efektów_inż!$A$11,", "),""),IF(ISERR(FIND(Opis_efektów_inż!$D$12,Stac!$S36))=FALSE,CONCATENATE(Opis_efektów_inż!$A$12,", "),""),IF(ISERR(FIND(Opis_efektów_inż!$D$13,Stac!$S36))=FALSE,CONCATENATE(Opis_efektów_inż!$A$13,", "),""),IF(ISERR(FIND(Opis_efektów_inż!$D$14,Stac!$S36))=FALSE,CONCATENATE(Opis_efektów_inż!$A$14,", "),""),IF(ISERR(FIND(Opis_efektów_inż!$D$15,Stac!$S36))=FALSE,CONCATENATE(Opis_efektów_inż!$A$15,", "),""),IF(ISERR(FIND(Opis_efektów_inż!$D$16,Stac!$S36))=FALSE,CONCATENATE(Opis_efektów_inż!$A$16,", "),""),IF(ISERR(FIND(Opis_efektów_inż!$D$17,Stac!$S36))=FALSE,CONCATENATE(Opis_efektów_inż!$A$17,", "),""))</f>
        <v/>
      </c>
      <c r="D27" s="94"/>
    </row>
    <row r="28" spans="1:4" ht="38.25">
      <c r="A28" s="69" t="str">
        <f>Stac!C37</f>
        <v xml:space="preserve">Przedmiot społeczno-humanistyczny: Ochrona własności intelektualnej powstałej w wyniku prac B+R </v>
      </c>
      <c r="B28" s="94" t="str">
        <f>CONCATENATE(IF(ISERR(FIND(Opis_efektów_inż!$D$5,Stac!$R37))=FALSE,CONCATENATE(Opis_efektów_inż!$A$5,", "),""),IF(ISERR(FIND(Opis_efektów_inż!$D$6,Stac!$R37))=FALSE,CONCATENATE(Opis_efektów_inż!$A$6,", "),""))</f>
        <v xml:space="preserve">K2_W17, </v>
      </c>
      <c r="C28" s="95" t="str">
        <f>CONCATENATE(IF(ISERR(FIND(Opis_efektów_inż!$D$8,Stac!$S37))=FALSE,CONCATENATE(Opis_efektów_inż!$A$8,", "),""),IF(ISERR(FIND(Opis_efektów_inż!$D$9,Stac!$S37))=FALSE,CONCATENATE(Opis_efektów_inż!$A$9,", "),""),IF(ISERR(FIND(Opis_efektów_inż!$D$10,Stac!$S37))=FALSE,CONCATENATE(Opis_efektów_inż!$A$10,", "),""),IF(ISERR(FIND(Opis_efektów_inż!$D$11,Stac!$S37))=FALSE,CONCATENATE(Opis_efektów_inż!$A$11,", "),""),IF(ISERR(FIND(Opis_efektów_inż!$D$12,Stac!$S37))=FALSE,CONCATENATE(Opis_efektów_inż!$A$12,", "),""),IF(ISERR(FIND(Opis_efektów_inż!$D$13,Stac!$S37))=FALSE,CONCATENATE(Opis_efektów_inż!$A$13,", "),""),IF(ISERR(FIND(Opis_efektów_inż!$D$14,Stac!$S37))=FALSE,CONCATENATE(Opis_efektów_inż!$A$14,", "),""),IF(ISERR(FIND(Opis_efektów_inż!$D$15,Stac!$S37))=FALSE,CONCATENATE(Opis_efektów_inż!$A$15,", "),""),IF(ISERR(FIND(Opis_efektów_inż!$D$16,Stac!$S37))=FALSE,CONCATENATE(Opis_efektów_inż!$A$16,", "),""),IF(ISERR(FIND(Opis_efektów_inż!$D$17,Stac!$S37))=FALSE,CONCATENATE(Opis_efektów_inż!$A$17,", "),""))</f>
        <v xml:space="preserve">K2_U14, </v>
      </c>
      <c r="D28" s="94"/>
    </row>
    <row r="29" spans="1:4" ht="14.45" customHeight="1">
      <c r="A29" s="69" t="str">
        <f>Stac!C38</f>
        <v>Język obcy</v>
      </c>
      <c r="B29" s="94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9" s="95" t="str">
        <f>CONCATENATE(IF(ISERR(FIND(Opis_efektów_inż!$D$8,Stac!$S38))=FALSE,CONCATENATE(Opis_efektów_inż!$A$8,", "),""),IF(ISERR(FIND(Opis_efektów_inż!$D$9,Stac!$S38))=FALSE,CONCATENATE(Opis_efektów_inż!$A$9,", "),""),IF(ISERR(FIND(Opis_efektów_inż!$D$10,Stac!$S38))=FALSE,CONCATENATE(Opis_efektów_inż!$A$10,", "),""),IF(ISERR(FIND(Opis_efektów_inż!$D$11,Stac!$S38))=FALSE,CONCATENATE(Opis_efektów_inż!$A$11,", "),""),IF(ISERR(FIND(Opis_efektów_inż!$D$12,Stac!$S38))=FALSE,CONCATENATE(Opis_efektów_inż!$A$12,", "),""),IF(ISERR(FIND(Opis_efektów_inż!$D$13,Stac!$S38))=FALSE,CONCATENATE(Opis_efektów_inż!$A$13,", "),""),IF(ISERR(FIND(Opis_efektów_inż!$D$14,Stac!$S38))=FALSE,CONCATENATE(Opis_efektów_inż!$A$14,", "),""),IF(ISERR(FIND(Opis_efektów_inż!$D$15,Stac!$S38))=FALSE,CONCATENATE(Opis_efektów_inż!$A$15,", "),""),IF(ISERR(FIND(Opis_efektów_inż!$D$16,Stac!$S38))=FALSE,CONCATENATE(Opis_efektów_inż!$A$16,", "),""),IF(ISERR(FIND(Opis_efektów_inż!$D$17,Stac!$S38))=FALSE,CONCATENATE(Opis_efektów_inż!$A$17,", "),""))</f>
        <v/>
      </c>
      <c r="D29" s="94"/>
    </row>
    <row r="30" spans="1:4" hidden="1">
      <c r="A30" s="165"/>
      <c r="B30" s="94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95" t="str">
        <f>CONCATENATE(IF(ISERR(FIND(Opis_efektów_inż!$D$8,Stac!$S39))=FALSE,CONCATENATE(Opis_efektów_inż!$A$8,", "),""),IF(ISERR(FIND(Opis_efektów_inż!$D$9,Stac!$S39))=FALSE,CONCATENATE(Opis_efektów_inż!$A$9,", "),""),IF(ISERR(FIND(Opis_efektów_inż!$D$10,Stac!$S39))=FALSE,CONCATENATE(Opis_efektów_inż!$A$10,", "),""),IF(ISERR(FIND(Opis_efektów_inż!$D$11,Stac!$S39))=FALSE,CONCATENATE(Opis_efektów_inż!$A$11,", "),""),IF(ISERR(FIND(Opis_efektów_inż!$D$12,Stac!$S39))=FALSE,CONCATENATE(Opis_efektów_inż!$A$12,", "),""),IF(ISERR(FIND(Opis_efektów_inż!$D$13,Stac!$S39))=FALSE,CONCATENATE(Opis_efektów_inż!$A$13,", "),""),IF(ISERR(FIND(Opis_efektów_inż!$D$14,Stac!$S39))=FALSE,CONCATENATE(Opis_efektów_inż!$A$14,", "),""),IF(ISERR(FIND(Opis_efektów_inż!$D$15,Stac!$S39))=FALSE,CONCATENATE(Opis_efektów_inż!$A$15,", "),""),IF(ISERR(FIND(Opis_efektów_inż!$D$16,Stac!$S39))=FALSE,CONCATENATE(Opis_efektów_inż!$A$16,", "),""),IF(ISERR(FIND(Opis_efektów_inż!$D$17,Stac!$S39))=FALSE,CONCATENATE(Opis_efektów_inż!$A$17,", "),""))</f>
        <v/>
      </c>
      <c r="D30" s="94"/>
    </row>
    <row r="31" spans="1:4" hidden="1">
      <c r="A31" s="1"/>
      <c r="B31" s="94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95" t="str">
        <f>CONCATENATE(IF(ISERR(FIND(Opis_efektów_inż!$D$8,Stac!$S40))=FALSE,CONCATENATE(Opis_efektów_inż!$A$8,", "),""),IF(ISERR(FIND(Opis_efektów_inż!$D$9,Stac!$S40))=FALSE,CONCATENATE(Opis_efektów_inż!$A$9,", "),""),IF(ISERR(FIND(Opis_efektów_inż!$D$10,Stac!$S40))=FALSE,CONCATENATE(Opis_efektów_inż!$A$10,", "),""),IF(ISERR(FIND(Opis_efektów_inż!$D$11,Stac!$S40))=FALSE,CONCATENATE(Opis_efektów_inż!$A$11,", "),""),IF(ISERR(FIND(Opis_efektów_inż!$D$12,Stac!$S40))=FALSE,CONCATENATE(Opis_efektów_inż!$A$12,", "),""),IF(ISERR(FIND(Opis_efektów_inż!$D$13,Stac!$S40))=FALSE,CONCATENATE(Opis_efektów_inż!$A$13,", "),""),IF(ISERR(FIND(Opis_efektów_inż!$D$14,Stac!$S40))=FALSE,CONCATENATE(Opis_efektów_inż!$A$14,", "),""),IF(ISERR(FIND(Opis_efektów_inż!$D$15,Stac!$S40))=FALSE,CONCATENATE(Opis_efektów_inż!$A$15,", "),""),IF(ISERR(FIND(Opis_efektów_inż!$D$16,Stac!$S40))=FALSE,CONCATENATE(Opis_efektów_inż!$A$16,", "),""),IF(ISERR(FIND(Opis_efektów_inż!$D$17,Stac!$S40))=FALSE,CONCATENATE(Opis_efektów_inż!$A$17,", "),""))</f>
        <v/>
      </c>
      <c r="D31" s="94"/>
    </row>
    <row r="32" spans="1:4">
      <c r="A32" s="72" t="str">
        <f>Stac!C41</f>
        <v>Semestr 3:</v>
      </c>
      <c r="B32" s="94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95" t="str">
        <f>CONCATENATE(IF(ISERR(FIND(Opis_efektów_inż!$D$8,Stac!$S41))=FALSE,CONCATENATE(Opis_efektów_inż!$A$8,", "),""),IF(ISERR(FIND(Opis_efektów_inż!$D$9,Stac!$S41))=FALSE,CONCATENATE(Opis_efektów_inż!$A$9,", "),""),IF(ISERR(FIND(Opis_efektów_inż!$D$10,Stac!$S41))=FALSE,CONCATENATE(Opis_efektów_inż!$A$10,", "),""),IF(ISERR(FIND(Opis_efektów_inż!$D$11,Stac!$S41))=FALSE,CONCATENATE(Opis_efektów_inż!$A$11,", "),""),IF(ISERR(FIND(Opis_efektów_inż!$D$12,Stac!$S41))=FALSE,CONCATENATE(Opis_efektów_inż!$A$12,", "),""),IF(ISERR(FIND(Opis_efektów_inż!$D$13,Stac!$S41))=FALSE,CONCATENATE(Opis_efektów_inż!$A$13,", "),""),IF(ISERR(FIND(Opis_efektów_inż!$D$14,Stac!$S41))=FALSE,CONCATENATE(Opis_efektów_inż!$A$14,", "),""),IF(ISERR(FIND(Opis_efektów_inż!$D$15,Stac!$S41))=FALSE,CONCATENATE(Opis_efektów_inż!$A$15,", "),""),IF(ISERR(FIND(Opis_efektów_inż!$D$16,Stac!$S41))=FALSE,CONCATENATE(Opis_efektów_inż!$A$16,", "),""),IF(ISERR(FIND(Opis_efektów_inż!$D$17,Stac!$S41))=FALSE,CONCATENATE(Opis_efektów_inż!$A$17,", "),""))</f>
        <v/>
      </c>
      <c r="D32" s="94"/>
    </row>
    <row r="33" spans="1:4" hidden="1">
      <c r="A33" s="69" t="str">
        <f>Stac!C42</f>
        <v>Moduł kształcenia</v>
      </c>
      <c r="B33" s="94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3" s="95" t="str">
        <f>CONCATENATE(IF(ISERR(FIND(Opis_efektów_inż!$D$8,Stac!$S42))=FALSE,CONCATENATE(Opis_efektów_inż!$A$8,", "),""),IF(ISERR(FIND(Opis_efektów_inż!$D$9,Stac!$S42))=FALSE,CONCATENATE(Opis_efektów_inż!$A$9,", "),""),IF(ISERR(FIND(Opis_efektów_inż!$D$10,Stac!$S42))=FALSE,CONCATENATE(Opis_efektów_inż!$A$10,", "),""),IF(ISERR(FIND(Opis_efektów_inż!$D$11,Stac!$S42))=FALSE,CONCATENATE(Opis_efektów_inż!$A$11,", "),""),IF(ISERR(FIND(Opis_efektów_inż!$D$12,Stac!$S42))=FALSE,CONCATENATE(Opis_efektów_inż!$A$12,", "),""),IF(ISERR(FIND(Opis_efektów_inż!$D$13,Stac!$S42))=FALSE,CONCATENATE(Opis_efektów_inż!$A$13,", "),""),IF(ISERR(FIND(Opis_efektów_inż!$D$14,Stac!$S42))=FALSE,CONCATENATE(Opis_efektów_inż!$A$14,", "),""),IF(ISERR(FIND(Opis_efektów_inż!$D$15,Stac!$S42))=FALSE,CONCATENATE(Opis_efektów_inż!$A$15,", "),""),IF(ISERR(FIND(Opis_efektów_inż!$D$16,Stac!$S42))=FALSE,CONCATENATE(Opis_efektów_inż!$A$16,", "),""),IF(ISERR(FIND(Opis_efektów_inż!$D$17,Stac!$S42))=FALSE,CONCATENATE(Opis_efektów_inż!$A$17,", "),""))</f>
        <v/>
      </c>
      <c r="D33" s="94"/>
    </row>
    <row r="34" spans="1:4" ht="30" customHeight="1">
      <c r="A34" s="69" t="str">
        <f>Stac!C43</f>
        <v xml:space="preserve">Inteligentne  systemy  pomiaru  i  sterowania  </v>
      </c>
      <c r="B34" s="94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4" s="95" t="str">
        <f>CONCATENATE(IF(ISERR(FIND(Opis_efektów_inż!$D$8,Stac!$S43))=FALSE,CONCATENATE(Opis_efektów_inż!$A$8,", "),""),IF(ISERR(FIND(Opis_efektów_inż!$D$9,Stac!$S43))=FALSE,CONCATENATE(Opis_efektów_inż!$A$9,", "),""),IF(ISERR(FIND(Opis_efektów_inż!$D$10,Stac!$S43))=FALSE,CONCATENATE(Opis_efektów_inż!$A$10,", "),""),IF(ISERR(FIND(Opis_efektów_inż!$D$11,Stac!$S43))=FALSE,CONCATENATE(Opis_efektów_inż!$A$11,", "),""),IF(ISERR(FIND(Opis_efektów_inż!$D$12,Stac!$S43))=FALSE,CONCATENATE(Opis_efektów_inż!$A$12,", "),""),IF(ISERR(FIND(Opis_efektów_inż!$D$13,Stac!$S43))=FALSE,CONCATENATE(Opis_efektów_inż!$A$13,", "),""),IF(ISERR(FIND(Opis_efektów_inż!$D$14,Stac!$S43))=FALSE,CONCATENATE(Opis_efektów_inż!$A$14,", "),""),IF(ISERR(FIND(Opis_efektów_inż!$D$15,Stac!$S43))=FALSE,CONCATENATE(Opis_efektów_inż!$A$15,", "),""),IF(ISERR(FIND(Opis_efektów_inż!$D$16,Stac!$S43))=FALSE,CONCATENATE(Opis_efektów_inż!$A$16,", "),""),IF(ISERR(FIND(Opis_efektów_inż!$D$17,Stac!$S43))=FALSE,CONCATENATE(Opis_efektów_inż!$A$17,", "),""))</f>
        <v xml:space="preserve">K2_U9, K2_U10, </v>
      </c>
      <c r="D34" s="94"/>
    </row>
    <row r="35" spans="1:4" ht="33" customHeight="1">
      <c r="A35" s="69" t="str">
        <f>Stac!C44</f>
        <v>Systemy sterowania  tolerujące uszkodzenia</v>
      </c>
      <c r="B35" s="94" t="str">
        <f>CONCATENATE(IF(ISERR(FIND(Opis_efektów_inż!$D$5,Stac!$R44))=FALSE,CONCATENATE(Opis_efektów_inż!$A$5,", "),""),IF(ISERR(FIND(Opis_efektów_inż!$D$6,Stac!$R44))=FALSE,CONCATENATE(Opis_efektów_inż!$A$6,", "),""))</f>
        <v/>
      </c>
      <c r="C35" s="95" t="str">
        <f>CONCATENATE(IF(ISERR(FIND(Opis_efektów_inż!$D$8,Stac!$S44))=FALSE,CONCATENATE(Opis_efektów_inż!$A$8,", "),""),IF(ISERR(FIND(Opis_efektów_inż!$D$9,Stac!$S44))=FALSE,CONCATENATE(Opis_efektów_inż!$A$9,", "),""),IF(ISERR(FIND(Opis_efektów_inż!$D$10,Stac!$S44))=FALSE,CONCATENATE(Opis_efektów_inż!$A$10,", "),""),IF(ISERR(FIND(Opis_efektów_inż!$D$11,Stac!$S44))=FALSE,CONCATENATE(Opis_efektów_inż!$A$11,", "),""),IF(ISERR(FIND(Opis_efektów_inż!$D$12,Stac!$S44))=FALSE,CONCATENATE(Opis_efektów_inż!$A$12,", "),""),IF(ISERR(FIND(Opis_efektów_inż!$D$13,Stac!$S44))=FALSE,CONCATENATE(Opis_efektów_inż!$A$13,", "),""),IF(ISERR(FIND(Opis_efektów_inż!$D$14,Stac!$S44))=FALSE,CONCATENATE(Opis_efektów_inż!$A$14,", "),""),IF(ISERR(FIND(Opis_efektów_inż!$D$15,Stac!$S44))=FALSE,CONCATENATE(Opis_efektów_inż!$A$15,", "),""),IF(ISERR(FIND(Opis_efektów_inż!$D$16,Stac!$S44))=FALSE,CONCATENATE(Opis_efektów_inż!$A$16,", "),""),IF(ISERR(FIND(Opis_efektów_inż!$D$17,Stac!$S44))=FALSE,CONCATENATE(Opis_efektów_inż!$A$17,", "),""))</f>
        <v xml:space="preserve">K2_U9, </v>
      </c>
      <c r="D35" s="94"/>
    </row>
    <row r="36" spans="1:4" ht="55.15" customHeight="1">
      <c r="A36" s="69" t="str">
        <f>Stac!C45</f>
        <v>Obieralny 3: Zaawansowane metody identyfikacji systemów automatyki / Precyzyjne sterowanie ruchem układów elektromechanicznych</v>
      </c>
      <c r="B36" s="94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6" s="95" t="str">
        <f>CONCATENATE(IF(ISERR(FIND(Opis_efektów_inż!$D$8,Stac!$S45))=FALSE,CONCATENATE(Opis_efektów_inż!$A$8,", "),""),IF(ISERR(FIND(Opis_efektów_inż!$D$9,Stac!$S45))=FALSE,CONCATENATE(Opis_efektów_inż!$A$9,", "),""),IF(ISERR(FIND(Opis_efektów_inż!$D$10,Stac!$S45))=FALSE,CONCATENATE(Opis_efektów_inż!$A$10,", "),""),IF(ISERR(FIND(Opis_efektów_inż!$D$11,Stac!$S45))=FALSE,CONCATENATE(Opis_efektów_inż!$A$11,", "),""),IF(ISERR(FIND(Opis_efektów_inż!$D$12,Stac!$S45))=FALSE,CONCATENATE(Opis_efektów_inż!$A$12,", "),""),IF(ISERR(FIND(Opis_efektów_inż!$D$13,Stac!$S45))=FALSE,CONCATENATE(Opis_efektów_inż!$A$13,", "),""),IF(ISERR(FIND(Opis_efektów_inż!$D$14,Stac!$S45))=FALSE,CONCATENATE(Opis_efektów_inż!$A$14,", "),""),IF(ISERR(FIND(Opis_efektów_inż!$D$15,Stac!$S45))=FALSE,CONCATENATE(Opis_efektów_inż!$A$15,", "),""),IF(ISERR(FIND(Opis_efektów_inż!$D$16,Stac!$S45))=FALSE,CONCATENATE(Opis_efektów_inż!$A$16,", "),""),IF(ISERR(FIND(Opis_efektów_inż!$D$17,Stac!$S45))=FALSE,CONCATENATE(Opis_efektów_inż!$A$17,", "),""))</f>
        <v/>
      </c>
      <c r="D36" s="94"/>
    </row>
    <row r="37" spans="1:4" ht="21.6" customHeight="1">
      <c r="A37" s="164" t="str">
        <f>Stac!C46</f>
        <v>Przygotowanie pracy magisterskiej</v>
      </c>
      <c r="B37" s="94" t="str">
        <f>CONCATENATE(IF(ISERR(FIND(Opis_efektów_inż!$D$5,Stac!$R46))=FALSE,CONCATENATE(Opis_efektów_inż!$A$5,", "),""),IF(ISERR(FIND(Opis_efektów_inż!$D$6,Stac!$R46))=FALSE,CONCATENATE(Opis_efektów_inż!$A$6,", "),""))</f>
        <v/>
      </c>
      <c r="C37" s="95" t="str">
        <f>CONCATENATE(IF(ISERR(FIND(Opis_efektów_inż!$D$8,Stac!$S46))=FALSE,CONCATENATE(Opis_efektów_inż!$A$8,", "),""),IF(ISERR(FIND(Opis_efektów_inż!$D$9,Stac!$S46))=FALSE,CONCATENATE(Opis_efektów_inż!$A$9,", "),""),IF(ISERR(FIND(Opis_efektów_inż!$D$10,Stac!$S46))=FALSE,CONCATENATE(Opis_efektów_inż!$A$10,", "),""),IF(ISERR(FIND(Opis_efektów_inż!$D$11,Stac!$S46))=FALSE,CONCATENATE(Opis_efektów_inż!$A$11,", "),""),IF(ISERR(FIND(Opis_efektów_inż!$D$12,Stac!$S46))=FALSE,CONCATENATE(Opis_efektów_inż!$A$12,", "),""),IF(ISERR(FIND(Opis_efektów_inż!$D$13,Stac!$S46))=FALSE,CONCATENATE(Opis_efektów_inż!$A$13,", "),""),IF(ISERR(FIND(Opis_efektów_inż!$D$14,Stac!$S46))=FALSE,CONCATENATE(Opis_efektów_inż!$A$14,", "),""),IF(ISERR(FIND(Opis_efektów_inż!$D$15,Stac!$S46))=FALSE,CONCATENATE(Opis_efektów_inż!$A$15,", "),""),IF(ISERR(FIND(Opis_efektów_inż!$D$16,Stac!$S46))=FALSE,CONCATENATE(Opis_efektów_inż!$A$16,", "),""),IF(ISERR(FIND(Opis_efektów_inż!$D$17,Stac!$S46))=FALSE,CONCATENATE(Opis_efektów_inż!$A$17,", "),""))</f>
        <v/>
      </c>
      <c r="D37" s="94"/>
    </row>
    <row r="38" spans="1:4" ht="21.6" customHeight="1">
      <c r="A38" s="167" t="str">
        <f>Stac!C47</f>
        <v>Seminarium dyplomowe</v>
      </c>
      <c r="B38" s="94" t="str">
        <f>CONCATENATE(IF(ISERR(FIND(Opis_efektów_inż!$D$5,Stac!$R47))=FALSE,CONCATENATE(Opis_efektów_inż!$A$5,", "),""),IF(ISERR(FIND(Opis_efektów_inż!$D$6,Stac!$R47))=FALSE,CONCATENATE(Opis_efektów_inż!$A$6,", "),""))</f>
        <v/>
      </c>
      <c r="C38" s="95" t="str">
        <f>CONCATENATE(IF(ISERR(FIND(Opis_efektów_inż!$D$8,Stac!$S47))=FALSE,CONCATENATE(Opis_efektów_inż!$A$8,", "),""),IF(ISERR(FIND(Opis_efektów_inż!$D$9,Stac!$S47))=FALSE,CONCATENATE(Opis_efektów_inż!$A$9,", "),""),IF(ISERR(FIND(Opis_efektów_inż!$D$10,Stac!$S47))=FALSE,CONCATENATE(Opis_efektów_inż!$A$10,", "),""),IF(ISERR(FIND(Opis_efektów_inż!$D$11,Stac!$S47))=FALSE,CONCATENATE(Opis_efektów_inż!$A$11,", "),""),IF(ISERR(FIND(Opis_efektów_inż!$D$12,Stac!$S47))=FALSE,CONCATENATE(Opis_efektów_inż!$A$12,", "),""),IF(ISERR(FIND(Opis_efektów_inż!$D$13,Stac!$S47))=FALSE,CONCATENATE(Opis_efektów_inż!$A$13,", "),""),IF(ISERR(FIND(Opis_efektów_inż!$D$14,Stac!$S47))=FALSE,CONCATENATE(Opis_efektów_inż!$A$14,", "),""),IF(ISERR(FIND(Opis_efektów_inż!$D$15,Stac!$S47))=FALSE,CONCATENATE(Opis_efektów_inż!$A$15,", "),""),IF(ISERR(FIND(Opis_efektów_inż!$D$16,Stac!$S47))=FALSE,CONCATENATE(Opis_efektów_inż!$A$16,", "),""),IF(ISERR(FIND(Opis_efektów_inż!$D$17,Stac!$S47))=FALSE,CONCATENATE(Opis_efektów_inż!$A$17,", "),""))</f>
        <v xml:space="preserve">K2_U14, </v>
      </c>
      <c r="D38" s="94"/>
    </row>
    <row r="39" spans="1:4" hidden="1">
      <c r="A39" s="166">
        <f>Stac!C48</f>
        <v>0</v>
      </c>
      <c r="B39" s="94" t="str">
        <f>CONCATENATE(IF(ISERR(FIND(Opis_efektów_inż!$D$5,Stac!$R48))=FALSE,CONCATENATE(Opis_efektów_inż!$A$5,", "),""),IF(ISERR(FIND(Opis_efektów_inż!#REF!,Stac!$R48))=FALSE,CONCATENATE(Opis_efektów_inż!#REF!,", "),""),IF(ISERR(FIND(Opis_efektów_inż!$D$6,Stac!$R48))=FALSE,CONCATENATE(Opis_efektów_inż!$A$6,", "),""),IF(ISERR(FIND(Opis_efektów_inż!#REF!,Stac!$R48))=FALSE,CONCATENATE(Opis_efektów_inż!#REF!,", "),""),IF(ISERR(FIND(Opis_efektów_inż!$D$7,Stac!$R48))=FALSE,CONCATENATE(Opis_efektów_inż!$A$7,", "),""),IF(ISERR(FIND(Opis_efektów_inż!$D$8,Stac!$R48))=FALSE,CONCATENATE(Opis_efektów_inż!$A$8,", "),""),IF(ISERR(FIND(Opis_efektów_inż!$D$9,Stac!$R48))=FALSE,CONCATENATE(Opis_efektów_inż!$A$9,", "),""),IF(ISERR(FIND(Opis_efektów_inż!$D$10,Stac!$R48))=FALSE,CONCATENATE(Opis_efektów_inż!$A$10,", "),""),IF(ISERR(FIND(Opis_efektów_inż!$D$11,Stac!$R48))=FALSE,CONCATENATE(Opis_efektów_inż!$A$11,", "),""),IF(ISERR(FIND(Opis_efektów_inż!$D$12,Stac!$R48))=FALSE,CONCATENATE(Opis_efektów_inż!$A$12,", "),""),IF(ISERR(FIND(Opis_efektów_inż!#REF!,Stac!$R48))=FALSE,CONCATENATE(Opis_efektów_inż!#REF!,", "),""),IF(ISERR(FIND(Opis_efektów_inż!$D$13,Stac!$R48))=FALSE,CONCATENATE(Opis_efektów_inż!$A$13,", "),""),IF(ISERR(FIND(Opis_efektów_inż!$D$14,Stac!$R48))=FALSE,CONCATENATE(Opis_efektów_inż!$A$15,", "),""),IF(ISERR(FIND(Opis_efektów_inż!$D$16,Stac!$R48))=FALSE,CONCATENATE(Opis_efektów_inż!$A$16,", "),""),IF(ISERR(FIND(Opis_efektów_inż!$D$17,Stac!$R48))=FALSE,CONCATENATE(Opis_efektów_inż!$A$17,", "),""),IF(ISERR(FIND(Opis_efektów_inż!#REF!,Stac!$R48))=FALSE,CONCATENATE(Opis_efektów_inż!#REF!,", "),""))</f>
        <v xml:space="preserve">UMIEJĘTNOŚCI , </v>
      </c>
      <c r="C39" s="95" t="str">
        <f>CONCATENATE(IF(ISERR(FIND(Opis_efektów_inż!$D$8,Stac!$S49))=FALSE,CONCATENATE(Opis_efektów_inż!$A$8,", "),""),IF(ISERR(FIND(Opis_efektów_inż!$D$9,Stac!$S49))=FALSE,CONCATENATE(Opis_efektów_inż!$A$9,", "),""),IF(ISERR(FIND(Opis_efektów_inż!$D$10,Stac!$S49))=FALSE,CONCATENATE(Opis_efektów_inż!$A$10,", "),""),IF(ISERR(FIND(Opis_efektów_inż!$D$11,Stac!$S49))=FALSE,CONCATENATE(Opis_efektów_inż!$A$11,", "),""),IF(ISERR(FIND(Opis_efektów_inż!$D$12,Stac!$S49))=FALSE,CONCATENATE(Opis_efektów_inż!$A$12,", "),""),IF(ISERR(FIND(Opis_efektów_inż!$D$13,Stac!$S49))=FALSE,CONCATENATE(Opis_efektów_inż!$A$13,", "),""),IF(ISERR(FIND(Opis_efektów_inż!$D$14,Stac!$S49))=FALSE,CONCATENATE(Opis_efektów_inż!$A$14,", "),""),IF(ISERR(FIND(Opis_efektów_inż!$D$15,Stac!$S49))=FALSE,CONCATENATE(Opis_efektów_inż!$A$15,", "),""),IF(ISERR(FIND(Opis_efektów_inż!$D$16,Stac!$S49))=FALSE,CONCATENATE(Opis_efektów_inż!$A$16,", "),""),IF(ISERR(FIND(Opis_efektów_inż!$D$17,Stac!$S49))=FALSE,CONCATENATE(Opis_efektów_inż!$A$17,", "),""))</f>
        <v/>
      </c>
      <c r="D39" s="94" t="str">
        <f>CONCATENATE(IF(ISERR(FIND(Opis_efektów_inż!$D$39,Stac!$T48))=FALSE,CONCATENATE(Opis_efektów_inż!$A$39,", "),""),IF(ISERR(FIND(Opis_efektów_inż!$D$40,Stac!$T48))=FALSE,CONCATENATE(Opis_efektów_inż!$A$40,", "),""),IF(ISERR(FIND(Opis_efektów_inż!$D$41,Stac!$T48))=FALSE,CONCATENATE(Opis_efektów_inż!$A$41,", "),""))</f>
        <v xml:space="preserve">, , , </v>
      </c>
    </row>
    <row r="40" spans="1:4">
      <c r="A40" s="165"/>
    </row>
  </sheetData>
  <sheetProtection selectLockedCells="1" selectUnlockedCells="1"/>
  <conditionalFormatting sqref="D4:D39">
    <cfRule type="expression" dxfId="4" priority="4" stopIfTrue="1">
      <formula>"#ref!=""Inne?"""</formula>
    </cfRule>
  </conditionalFormatting>
  <conditionalFormatting sqref="C4:C5">
    <cfRule type="expression" dxfId="3" priority="5" stopIfTrue="1">
      <formula>"#ref!=""Kier?"""</formula>
    </cfRule>
  </conditionalFormatting>
  <conditionalFormatting sqref="B4:B5">
    <cfRule type="expression" dxfId="2" priority="6" stopIfTrue="1">
      <formula>"#ref!=""Podst?"""</formula>
    </cfRule>
  </conditionalFormatting>
  <conditionalFormatting sqref="B6:B39">
    <cfRule type="expression" dxfId="1" priority="7" stopIfTrue="1">
      <formula>#N/A</formula>
    </cfRule>
    <cfRule type="expression" dxfId="0" priority="8" stopIfTrue="1">
      <formula>"#ref!=""Podst?"""</formula>
    </cfRule>
  </conditionalFormatting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D41"/>
  <sheetViews>
    <sheetView workbookViewId="0">
      <selection activeCell="A4" sqref="A4:D4"/>
    </sheetView>
  </sheetViews>
  <sheetFormatPr defaultColWidth="8.85546875" defaultRowHeight="12.75"/>
  <cols>
    <col min="1" max="1" width="8.85546875" style="1"/>
    <col min="2" max="3" width="40.85546875" style="1" customWidth="1"/>
    <col min="4" max="16384" width="8.85546875" style="1"/>
  </cols>
  <sheetData>
    <row r="1" spans="1:4" ht="39" customHeight="1">
      <c r="A1" s="266" t="s">
        <v>286</v>
      </c>
      <c r="B1" s="267"/>
      <c r="C1" s="267"/>
      <c r="D1" s="268"/>
    </row>
    <row r="2" spans="1:4" ht="15">
      <c r="A2" s="269" t="s">
        <v>222</v>
      </c>
      <c r="B2" s="270"/>
      <c r="C2" s="270"/>
      <c r="D2" s="271"/>
    </row>
    <row r="3" spans="1:4" ht="60">
      <c r="A3" s="132" t="s">
        <v>175</v>
      </c>
      <c r="B3" s="133" t="s">
        <v>290</v>
      </c>
      <c r="C3" s="134" t="s">
        <v>287</v>
      </c>
      <c r="D3" s="259" t="s">
        <v>288</v>
      </c>
    </row>
    <row r="4" spans="1:4" ht="15" customHeight="1">
      <c r="A4" s="272" t="s">
        <v>79</v>
      </c>
      <c r="B4" s="273"/>
      <c r="C4" s="274"/>
      <c r="D4" s="275"/>
    </row>
    <row r="5" spans="1:4" s="3" customFormat="1" ht="46.9" customHeight="1">
      <c r="A5" s="161" t="s">
        <v>105</v>
      </c>
      <c r="B5" s="162" t="s">
        <v>176</v>
      </c>
      <c r="C5" s="163" t="s">
        <v>55</v>
      </c>
      <c r="D5" s="161" t="s">
        <v>105</v>
      </c>
    </row>
    <row r="6" spans="1:4" s="3" customFormat="1" ht="45">
      <c r="A6" s="135" t="s">
        <v>109</v>
      </c>
      <c r="B6" s="159" t="s">
        <v>182</v>
      </c>
      <c r="C6" s="148" t="s">
        <v>58</v>
      </c>
      <c r="D6" s="160" t="s">
        <v>109</v>
      </c>
    </row>
    <row r="7" spans="1:4" s="3" customFormat="1" ht="15">
      <c r="A7" s="272" t="s">
        <v>177</v>
      </c>
      <c r="B7" s="274"/>
      <c r="C7" s="277"/>
      <c r="D7" s="275"/>
    </row>
    <row r="8" spans="1:4" s="3" customFormat="1" ht="60">
      <c r="A8" s="149" t="s">
        <v>119</v>
      </c>
      <c r="B8" s="278" t="s">
        <v>178</v>
      </c>
      <c r="C8" s="142" t="s">
        <v>66</v>
      </c>
      <c r="D8" s="149" t="s">
        <v>119</v>
      </c>
    </row>
    <row r="9" spans="1:4" s="3" customFormat="1" ht="60">
      <c r="A9" s="150" t="s">
        <v>121</v>
      </c>
      <c r="B9" s="279"/>
      <c r="C9" s="142" t="s">
        <v>68</v>
      </c>
      <c r="D9" s="150" t="s">
        <v>121</v>
      </c>
    </row>
    <row r="10" spans="1:4" s="3" customFormat="1" ht="75">
      <c r="A10" s="150" t="s">
        <v>120</v>
      </c>
      <c r="B10" s="280"/>
      <c r="C10" s="142" t="s">
        <v>67</v>
      </c>
      <c r="D10" s="150" t="s">
        <v>120</v>
      </c>
    </row>
    <row r="11" spans="1:4" s="3" customFormat="1" ht="39.6" customHeight="1">
      <c r="A11" s="151" t="s">
        <v>128</v>
      </c>
      <c r="B11" s="278" t="s">
        <v>179</v>
      </c>
      <c r="C11" s="142" t="s">
        <v>74</v>
      </c>
      <c r="D11" s="151" t="s">
        <v>128</v>
      </c>
    </row>
    <row r="12" spans="1:4" s="3" customFormat="1" ht="92.45" customHeight="1">
      <c r="A12" s="150" t="s">
        <v>124</v>
      </c>
      <c r="B12" s="279"/>
      <c r="C12" s="142" t="s">
        <v>183</v>
      </c>
      <c r="D12" s="150" t="s">
        <v>124</v>
      </c>
    </row>
    <row r="13" spans="1:4" s="3" customFormat="1" ht="76.150000000000006" customHeight="1">
      <c r="A13" s="150" t="s">
        <v>129</v>
      </c>
      <c r="B13" s="281" t="s">
        <v>180</v>
      </c>
      <c r="C13" s="142" t="s">
        <v>158</v>
      </c>
      <c r="D13" s="150" t="s">
        <v>129</v>
      </c>
    </row>
    <row r="14" spans="1:4" s="3" customFormat="1" ht="54.6" customHeight="1">
      <c r="A14" s="150" t="s">
        <v>130</v>
      </c>
      <c r="B14" s="282"/>
      <c r="C14" s="142" t="s">
        <v>159</v>
      </c>
      <c r="D14" s="150" t="s">
        <v>130</v>
      </c>
    </row>
    <row r="15" spans="1:4" s="3" customFormat="1" ht="41.25" customHeight="1">
      <c r="A15" s="151" t="s">
        <v>122</v>
      </c>
      <c r="B15" s="278" t="s">
        <v>181</v>
      </c>
      <c r="C15" s="143" t="s">
        <v>69</v>
      </c>
      <c r="D15" s="151" t="s">
        <v>122</v>
      </c>
    </row>
    <row r="16" spans="1:4" s="3" customFormat="1" ht="75">
      <c r="A16" s="150" t="s">
        <v>123</v>
      </c>
      <c r="B16" s="279"/>
      <c r="C16" s="143" t="s">
        <v>70</v>
      </c>
      <c r="D16" s="150" t="s">
        <v>123</v>
      </c>
    </row>
    <row r="17" spans="1:4" s="3" customFormat="1" ht="45">
      <c r="A17" s="150" t="s">
        <v>133</v>
      </c>
      <c r="B17" s="280"/>
      <c r="C17" s="143" t="s">
        <v>75</v>
      </c>
      <c r="D17" s="150" t="s">
        <v>133</v>
      </c>
    </row>
    <row r="18" spans="1:4" s="3" customFormat="1" ht="19.5" customHeight="1">
      <c r="A18" s="136"/>
      <c r="B18" s="144"/>
      <c r="C18" s="145"/>
      <c r="D18" s="136"/>
    </row>
    <row r="19" spans="1:4" s="3" customFormat="1">
      <c r="A19" s="139"/>
      <c r="B19" s="144"/>
      <c r="C19" s="146"/>
      <c r="D19" s="139"/>
    </row>
    <row r="20" spans="1:4" s="3" customFormat="1">
      <c r="A20" s="139"/>
      <c r="B20" s="144"/>
      <c r="C20" s="146"/>
      <c r="D20" s="139"/>
    </row>
    <row r="21" spans="1:4" s="3" customFormat="1">
      <c r="A21" s="139"/>
      <c r="B21" s="144"/>
      <c r="C21" s="145"/>
      <c r="D21" s="139"/>
    </row>
    <row r="22" spans="1:4" s="3" customFormat="1">
      <c r="A22" s="139"/>
      <c r="B22" s="144"/>
      <c r="C22" s="147"/>
      <c r="D22" s="139"/>
    </row>
    <row r="23" spans="1:4" s="3" customFormat="1">
      <c r="A23" s="136"/>
      <c r="B23" s="137"/>
      <c r="C23" s="138"/>
      <c r="D23" s="139"/>
    </row>
    <row r="24" spans="1:4" s="3" customFormat="1">
      <c r="A24" s="136"/>
      <c r="B24" s="137"/>
      <c r="C24" s="140"/>
      <c r="D24" s="139"/>
    </row>
    <row r="25" spans="1:4">
      <c r="A25" s="136"/>
      <c r="B25" s="137"/>
      <c r="C25" s="141"/>
      <c r="D25" s="139"/>
    </row>
    <row r="26" spans="1:4">
      <c r="A26" s="136"/>
      <c r="B26" s="137"/>
      <c r="C26" s="141"/>
      <c r="D26" s="139"/>
    </row>
    <row r="27" spans="1:4">
      <c r="A27" s="136"/>
      <c r="B27" s="137"/>
      <c r="C27" s="152"/>
      <c r="D27" s="139"/>
    </row>
    <row r="28" spans="1:4">
      <c r="A28" s="136"/>
      <c r="B28" s="137"/>
      <c r="C28" s="152"/>
      <c r="D28" s="139"/>
    </row>
    <row r="29" spans="1:4">
      <c r="A29" s="153"/>
      <c r="B29" s="154"/>
      <c r="C29" s="155"/>
      <c r="D29" s="37"/>
    </row>
    <row r="30" spans="1:4">
      <c r="A30" s="153"/>
      <c r="B30" s="154"/>
      <c r="C30" s="156"/>
      <c r="D30" s="37"/>
    </row>
    <row r="31" spans="1:4">
      <c r="A31" s="153"/>
      <c r="B31" s="154"/>
      <c r="C31" s="157"/>
      <c r="D31" s="37"/>
    </row>
    <row r="32" spans="1:4">
      <c r="A32" s="153"/>
      <c r="B32" s="154"/>
      <c r="C32" s="155"/>
      <c r="D32" s="37"/>
    </row>
    <row r="33" spans="1:4">
      <c r="A33" s="153"/>
      <c r="B33" s="154"/>
      <c r="C33" s="157"/>
      <c r="D33" s="37"/>
    </row>
    <row r="34" spans="1:4">
      <c r="A34" s="153"/>
      <c r="B34" s="154"/>
      <c r="C34" s="157"/>
      <c r="D34" s="37"/>
    </row>
    <row r="35" spans="1:4">
      <c r="A35" s="153"/>
      <c r="B35" s="154"/>
      <c r="C35" s="158"/>
      <c r="D35" s="37"/>
    </row>
    <row r="36" spans="1:4" ht="68.25" customHeight="1">
      <c r="A36" s="153"/>
      <c r="B36" s="154"/>
      <c r="C36" s="155"/>
      <c r="D36" s="37"/>
    </row>
    <row r="37" spans="1:4" ht="43.5" customHeight="1">
      <c r="A37" s="153"/>
      <c r="B37" s="154"/>
      <c r="C37" s="155"/>
      <c r="D37" s="37"/>
    </row>
    <row r="38" spans="1:4" ht="19.5" customHeight="1">
      <c r="A38" s="276"/>
      <c r="B38" s="276"/>
      <c r="C38" s="276"/>
      <c r="D38" s="276"/>
    </row>
    <row r="39" spans="1:4" ht="38.25" customHeight="1">
      <c r="A39" s="153"/>
      <c r="B39" s="154"/>
      <c r="C39" s="154"/>
      <c r="D39" s="37"/>
    </row>
    <row r="40" spans="1:4">
      <c r="A40" s="153"/>
      <c r="B40" s="154"/>
      <c r="C40" s="154"/>
      <c r="D40" s="37"/>
    </row>
    <row r="41" spans="1:4">
      <c r="A41" s="153"/>
      <c r="B41" s="154"/>
      <c r="C41" s="154"/>
      <c r="D41" s="38"/>
    </row>
  </sheetData>
  <sheetProtection selectLockedCells="1" selectUnlockedCells="1"/>
  <mergeCells count="9">
    <mergeCell ref="A1:D1"/>
    <mergeCell ref="A2:D2"/>
    <mergeCell ref="A4:D4"/>
    <mergeCell ref="A38:D38"/>
    <mergeCell ref="A7:D7"/>
    <mergeCell ref="B8:B10"/>
    <mergeCell ref="B11:B12"/>
    <mergeCell ref="B13:B14"/>
    <mergeCell ref="B15:B17"/>
  </mergeCells>
  <pageMargins left="0.7" right="0.7" top="0.75" bottom="0.75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Stac!Obszar_wydruku</vt:lpstr>
      <vt:lpstr>Tabela_efektów!Obszar_wydruku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Piotr Dutkiewicz</cp:lastModifiedBy>
  <cp:lastPrinted>2019-03-12T20:52:39Z</cp:lastPrinted>
  <dcterms:created xsi:type="dcterms:W3CDTF">2015-06-01T08:40:17Z</dcterms:created>
  <dcterms:modified xsi:type="dcterms:W3CDTF">2019-04-10T13:59:02Z</dcterms:modified>
</cp:coreProperties>
</file>